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xr:revisionPtr revIDLastSave="0" documentId="8_{56B2C7A1-32FC-4CE8-B7A4-4AFB9AA2990B}" xr6:coauthVersionLast="47" xr6:coauthVersionMax="47" xr10:uidLastSave="{00000000-0000-0000-0000-000000000000}"/>
  <bookViews>
    <workbookView xWindow="-27885" yWindow="1035" windowWidth="17280" windowHeight="8970" xr2:uid="{00000000-000D-0000-FFFF-FFFF00000000}"/>
  </bookViews>
  <sheets>
    <sheet name="Application Number" sheetId="2" r:id="rId1"/>
    <sheet name="PCC Application" sheetId="6" r:id="rId2"/>
    <sheet name="Consented and Commenced" sheetId="5" r:id="rId3"/>
    <sheet name="Combined Practices" sheetId="4" r:id="rId4"/>
    <sheet name="Variables" sheetId="3" r:id="rId5"/>
    <sheet name="GP Data" sheetId="7" state="hidden" r:id="rId6"/>
    <sheet name="GPList" sheetId="8" state="hidden" r:id="rId7"/>
  </sheets>
  <definedNames>
    <definedName name="_xlnm._FilterDatabase" localSheetId="6" hidden="1">GPList!$A$2:$A$6</definedName>
    <definedName name="Cornwall">Table22[Cornwall]</definedName>
    <definedName name="Devon">Table12[Devon]</definedName>
    <definedName name="HIOW">Table2[HIOW]</definedName>
    <definedName name="ICB">#REF!</definedName>
    <definedName name="_xlnm.Print_Area" localSheetId="0">'Application Number'!$A$1:$D$44</definedName>
    <definedName name="Somerset">Table13[Somerset]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" l="1"/>
  <c r="F42" i="3"/>
  <c r="F41" i="3"/>
  <c r="F40" i="3"/>
  <c r="F39" i="3"/>
  <c r="F38" i="3"/>
  <c r="F37" i="3"/>
  <c r="F36" i="3"/>
  <c r="F35" i="3"/>
  <c r="E33" i="2" s="1" a="1"/>
  <c r="E33" i="2" s="1"/>
  <c r="E36" i="4"/>
  <c r="F36" i="4" s="1"/>
  <c r="E34" i="4"/>
  <c r="F34" i="4" s="1"/>
  <c r="E32" i="4"/>
  <c r="F32" i="4" s="1"/>
  <c r="D31" i="4"/>
  <c r="E33" i="4" s="1"/>
  <c r="F33" i="4" s="1"/>
  <c r="E24" i="4"/>
  <c r="F24" i="4" s="1"/>
  <c r="D23" i="4"/>
  <c r="E27" i="4" s="1"/>
  <c r="F27" i="4" s="1"/>
  <c r="E19" i="4"/>
  <c r="F19" i="4" s="1"/>
  <c r="E17" i="4"/>
  <c r="F17" i="4" s="1"/>
  <c r="E16" i="4"/>
  <c r="F16" i="4" s="1"/>
  <c r="D16" i="4"/>
  <c r="E18" i="4" s="1"/>
  <c r="F18" i="4" s="1"/>
  <c r="E11" i="4"/>
  <c r="F11" i="4" s="1"/>
  <c r="D10" i="4"/>
  <c r="E10" i="4" s="1"/>
  <c r="F10" i="4" s="1"/>
  <c r="E6" i="4"/>
  <c r="F6" i="4" s="1"/>
  <c r="D5" i="4"/>
  <c r="E5" i="4" s="1"/>
  <c r="F5" i="4" s="1"/>
  <c r="C3" i="5"/>
  <c r="B13" i="2" s="1"/>
  <c r="B14" i="2" s="1"/>
  <c r="E10" i="6"/>
  <c r="G9" i="6"/>
  <c r="F9" i="6"/>
  <c r="G8" i="6"/>
  <c r="F8" i="6"/>
  <c r="G7" i="6"/>
  <c r="F7" i="6"/>
  <c r="G6" i="6"/>
  <c r="F6" i="6"/>
  <c r="G5" i="6"/>
  <c r="F5" i="6"/>
  <c r="G4" i="6"/>
  <c r="F4" i="6"/>
  <c r="F10" i="6" s="1"/>
  <c r="G3" i="6"/>
  <c r="G10" i="6" s="1"/>
  <c r="F3" i="6"/>
  <c r="F35" i="2"/>
  <c r="E35" i="2"/>
  <c r="D35" i="2"/>
  <c r="C35" i="2"/>
  <c r="B35" i="2"/>
  <c r="F17" i="2"/>
  <c r="G43" i="3" s="1"/>
  <c r="E17" i="2"/>
  <c r="D17" i="2"/>
  <c r="C17" i="2"/>
  <c r="B17" i="2"/>
  <c r="E12" i="2"/>
  <c r="C12" i="2"/>
  <c r="F11" i="2"/>
  <c r="F12" i="2" s="1"/>
  <c r="E11" i="2"/>
  <c r="D11" i="2"/>
  <c r="D12" i="2" s="1"/>
  <c r="C11" i="2"/>
  <c r="B11" i="2"/>
  <c r="B12" i="2" s="1"/>
  <c r="F10" i="2"/>
  <c r="E10" i="2"/>
  <c r="D10" i="2"/>
  <c r="C10" i="2"/>
  <c r="B10" i="2" s="1"/>
  <c r="B9" i="2"/>
  <c r="B8" i="2"/>
  <c r="E18" i="2" l="1"/>
  <c r="E20" i="2" s="1"/>
  <c r="E24" i="2"/>
  <c r="C23" i="2"/>
  <c r="C24" i="2"/>
  <c r="F23" i="2"/>
  <c r="E23" i="2"/>
  <c r="D23" i="2"/>
  <c r="E31" i="4"/>
  <c r="F31" i="4" s="1"/>
  <c r="E35" i="4"/>
  <c r="F35" i="4" s="1"/>
  <c r="D36" i="3"/>
  <c r="D38" i="3"/>
  <c r="D40" i="3"/>
  <c r="D42" i="3"/>
  <c r="B23" i="2"/>
  <c r="E12" i="4"/>
  <c r="F12" i="4" s="1"/>
  <c r="E25" i="4"/>
  <c r="F25" i="4" s="1"/>
  <c r="E36" i="3"/>
  <c r="E38" i="3"/>
  <c r="E40" i="3"/>
  <c r="E42" i="3"/>
  <c r="E26" i="4"/>
  <c r="F26" i="4" s="1"/>
  <c r="G36" i="3"/>
  <c r="G38" i="3"/>
  <c r="G40" i="3"/>
  <c r="G42" i="3"/>
  <c r="D35" i="3"/>
  <c r="C33" i="2" s="1" a="1"/>
  <c r="C33" i="2" s="1"/>
  <c r="D37" i="3"/>
  <c r="D39" i="3"/>
  <c r="D41" i="3"/>
  <c r="D43" i="3"/>
  <c r="E23" i="4"/>
  <c r="F23" i="4" s="1"/>
  <c r="E35" i="3"/>
  <c r="E37" i="3"/>
  <c r="E39" i="3"/>
  <c r="E41" i="3"/>
  <c r="E43" i="3"/>
  <c r="G35" i="3"/>
  <c r="G37" i="3"/>
  <c r="G39" i="3"/>
  <c r="G41" i="3"/>
  <c r="D33" i="2" l="1" a="1"/>
  <c r="D33" i="2" s="1"/>
  <c r="D29" i="2"/>
  <c r="C29" i="2"/>
  <c r="C25" i="2"/>
  <c r="C26" i="2"/>
  <c r="C36" i="2"/>
  <c r="F33" i="2" a="1"/>
  <c r="F33" i="2" s="1"/>
  <c r="B29" i="2"/>
  <c r="C18" i="2"/>
  <c r="E36" i="2"/>
  <c r="E29" i="2"/>
  <c r="E25" i="2"/>
  <c r="E26" i="2"/>
  <c r="F29" i="2"/>
  <c r="E19" i="2"/>
  <c r="D24" i="2" l="1"/>
  <c r="D30" i="2" s="1"/>
  <c r="D18" i="2"/>
  <c r="C20" i="2"/>
  <c r="C19" i="2"/>
  <c r="C31" i="2"/>
  <c r="C30" i="2"/>
  <c r="F24" i="2"/>
  <c r="F18" i="2"/>
  <c r="F36" i="2"/>
  <c r="D36" i="2"/>
  <c r="E31" i="2"/>
  <c r="E30" i="2"/>
  <c r="B33" i="2"/>
  <c r="D38" i="2" l="1"/>
  <c r="D40" i="2" s="1"/>
  <c r="D42" i="2" s="1"/>
  <c r="D44" i="2" s="1"/>
  <c r="F25" i="2"/>
  <c r="F26" i="2"/>
  <c r="C37" i="2"/>
  <c r="C38" i="2" s="1"/>
  <c r="C40" i="2" s="1"/>
  <c r="C42" i="2" s="1"/>
  <c r="C44" i="2" s="1"/>
  <c r="F20" i="2"/>
  <c r="F19" i="2"/>
  <c r="D19" i="2"/>
  <c r="D20" i="2"/>
  <c r="D25" i="2"/>
  <c r="D37" i="2" s="1"/>
  <c r="D26" i="2"/>
  <c r="D31" i="2"/>
  <c r="B18" i="2"/>
  <c r="B24" i="2"/>
  <c r="B36" i="2"/>
  <c r="F30" i="2"/>
  <c r="E37" i="2"/>
  <c r="E38" i="2"/>
  <c r="E40" i="2" s="1"/>
  <c r="E42" i="2" s="1"/>
  <c r="E44" i="2" s="1"/>
  <c r="F31" i="2"/>
  <c r="B19" i="2" l="1"/>
  <c r="B20" i="2"/>
  <c r="B31" i="2"/>
  <c r="F38" i="2"/>
  <c r="F40" i="2" s="1"/>
  <c r="F42" i="2" s="1"/>
  <c r="F44" i="2" s="1"/>
  <c r="F37" i="2"/>
  <c r="B26" i="2"/>
  <c r="B25" i="2"/>
  <c r="B30" i="2"/>
  <c r="B37" i="2" l="1"/>
  <c r="B38" i="2"/>
  <c r="B40" i="2" s="1"/>
  <c r="B42" i="2" s="1"/>
  <c r="B44" i="2" s="1"/>
</calcChain>
</file>

<file path=xl/sharedStrings.xml><?xml version="1.0" encoding="utf-8"?>
<sst xmlns="http://schemas.openxmlformats.org/spreadsheetml/2006/main" count="1781" uniqueCount="653">
  <si>
    <t>Application Number</t>
  </si>
  <si>
    <t>Local Authority</t>
  </si>
  <si>
    <t>ICB</t>
  </si>
  <si>
    <t>Combined</t>
  </si>
  <si>
    <t>Distance to Site (miles)</t>
  </si>
  <si>
    <t>[Application Number] No of Dwellings</t>
  </si>
  <si>
    <t>Combined Dwellings</t>
  </si>
  <si>
    <t>Occupancy Rate</t>
  </si>
  <si>
    <t>Combined Population Increase</t>
  </si>
  <si>
    <t>Consented &amp; Commenced Dwellings</t>
  </si>
  <si>
    <t>Consented &amp; Commenced Population</t>
  </si>
  <si>
    <t>Pre Development Impact</t>
  </si>
  <si>
    <t>Current No of Patients</t>
  </si>
  <si>
    <t>Patient Capacity</t>
  </si>
  <si>
    <t>Under/Over Capacity</t>
  </si>
  <si>
    <t>% Under/Over Capacity</t>
  </si>
  <si>
    <t>Consented &amp; Commenced</t>
  </si>
  <si>
    <t>Post Development Impact</t>
  </si>
  <si>
    <t>Expected List size</t>
  </si>
  <si>
    <t>Space Requirement</t>
  </si>
  <si>
    <t>a) Actual GIA m2</t>
  </si>
  <si>
    <t>b) Current Patient List m2</t>
  </si>
  <si>
    <t>c) New Patient List m2</t>
  </si>
  <si>
    <t>d) Over/Under Capacity m2</t>
  </si>
  <si>
    <t>New Space Required (m2)</t>
  </si>
  <si>
    <t>Premises Cost</t>
  </si>
  <si>
    <t>Cost of new space</t>
  </si>
  <si>
    <t>Cost per dwelling</t>
  </si>
  <si>
    <t>Dwelling size</t>
  </si>
  <si>
    <t>Average household size</t>
  </si>
  <si>
    <t>Contribution (£)</t>
  </si>
  <si>
    <t>Development Dwellings</t>
  </si>
  <si>
    <t>New population</t>
  </si>
  <si>
    <t>Contribution</t>
  </si>
  <si>
    <t>1 bedroom</t>
  </si>
  <si>
    <t>2 bedroom flat</t>
  </si>
  <si>
    <t>2 bedroom house</t>
  </si>
  <si>
    <t>3 bedroom</t>
  </si>
  <si>
    <t>4 bedroom</t>
  </si>
  <si>
    <t>5+ bedroom</t>
  </si>
  <si>
    <t>Per bed space (other residential)</t>
  </si>
  <si>
    <t xml:space="preserve">Total </t>
  </si>
  <si>
    <t>Site Name</t>
  </si>
  <si>
    <t>Planning Reference Number</t>
  </si>
  <si>
    <t>Number of Dwellings</t>
  </si>
  <si>
    <t>Practice</t>
  </si>
  <si>
    <t>GIA</t>
  </si>
  <si>
    <t>Combined Patient List Size</t>
  </si>
  <si>
    <t>Combined GIA</t>
  </si>
  <si>
    <t>% of Site</t>
  </si>
  <si>
    <t>Patient List Size</t>
  </si>
  <si>
    <t>Occupancy Levels</t>
  </si>
  <si>
    <t>LA</t>
  </si>
  <si>
    <t>Basingstoke and Deane Borough Council</t>
  </si>
  <si>
    <t>Cornwall Council</t>
  </si>
  <si>
    <t>Dartmoor National Park</t>
  </si>
  <si>
    <t>East Devon District Council</t>
  </si>
  <si>
    <t>East Hampshire District Council</t>
  </si>
  <si>
    <t>Eastleigh Borough Council</t>
  </si>
  <si>
    <t>Exeter City Council</t>
  </si>
  <si>
    <t>Exmoor National Park</t>
  </si>
  <si>
    <t>Fareham Borough Council</t>
  </si>
  <si>
    <t>Gosport Borough Council</t>
  </si>
  <si>
    <t>Hart District Council</t>
  </si>
  <si>
    <t>Havant Borough Council</t>
  </si>
  <si>
    <t>Isle of Wight Council</t>
  </si>
  <si>
    <t>Mid Devon District Council</t>
  </si>
  <si>
    <t>New Forest District Council</t>
  </si>
  <si>
    <t>North Devon District Council</t>
  </si>
  <si>
    <t>Plymouth City Council</t>
  </si>
  <si>
    <t>Portsmouth City Council</t>
  </si>
  <si>
    <t>Somerset County Council</t>
  </si>
  <si>
    <t>South Downs National Park Authority</t>
  </si>
  <si>
    <t>South Hams District Council</t>
  </si>
  <si>
    <t>Southampton City Council</t>
  </si>
  <si>
    <t>Teignbridge District Council</t>
  </si>
  <si>
    <t>Test Valley Borough Council</t>
  </si>
  <si>
    <t>Torbay Council</t>
  </si>
  <si>
    <t>Torridge District Council</t>
  </si>
  <si>
    <t>West Devon Borough Council</t>
  </si>
  <si>
    <t>Winchester City Council</t>
  </si>
  <si>
    <t>No. of Patients</t>
  </si>
  <si>
    <t>GIA (m2)</t>
  </si>
  <si>
    <t>GIA per Patient (m2)</t>
  </si>
  <si>
    <t>Space requirements</t>
  </si>
  <si>
    <t>Practice 1</t>
  </si>
  <si>
    <t>Practice 2</t>
  </si>
  <si>
    <t>Practice 3</t>
  </si>
  <si>
    <t>Practice 4</t>
  </si>
  <si>
    <t>1-2,000</t>
  </si>
  <si>
    <t>2,001-6,000</t>
  </si>
  <si>
    <t>6,001-8,000</t>
  </si>
  <si>
    <t>8,001-10,000</t>
  </si>
  <si>
    <t>10,001-12,000</t>
  </si>
  <si>
    <t>12,001-14,000</t>
  </si>
  <si>
    <t>14,001-16,000</t>
  </si>
  <si>
    <t>16,001-18,000</t>
  </si>
  <si>
    <t>18,001-80,000</t>
  </si>
  <si>
    <t>Gross Holding Area GIA (m²) per premises</t>
  </si>
  <si>
    <t>Abbey Surgery - Abbey Surgery</t>
  </si>
  <si>
    <t>Devon</t>
  </si>
  <si>
    <t>Abbey Surgery - Bere Alston Surgery</t>
  </si>
  <si>
    <t>Adelaide Street Surgery</t>
  </si>
  <si>
    <t>Albany Surgery</t>
  </si>
  <si>
    <t>Amicus House - Clare House Surgery</t>
  </si>
  <si>
    <t>Amicus House - Bampton Medical Practice</t>
  </si>
  <si>
    <t>Ashburton Surgery</t>
  </si>
  <si>
    <t>Axminster Medical Practice - Axminster Medical Practice</t>
  </si>
  <si>
    <t>Axminster Medical Practice - Restharrow</t>
  </si>
  <si>
    <t>Barnfield Hill Surgery</t>
  </si>
  <si>
    <t>Barton Surgery - Warren Surgery</t>
  </si>
  <si>
    <t>Barton Surgery - The Barton Surgery</t>
  </si>
  <si>
    <t>Beacon Medical Group - Ivybridge Health Centre</t>
  </si>
  <si>
    <t>Beacon Medical Group - Highlands Health Centre</t>
  </si>
  <si>
    <t>Beacon Medical Group - Plympton Health Centre</t>
  </si>
  <si>
    <t>Beacon Medical Group - Chaddlewood Surgery</t>
  </si>
  <si>
    <t>Beacon Medical Group - Glenside Medical Centre</t>
  </si>
  <si>
    <t>Beacon Medical Group - Wotter Surgery</t>
  </si>
  <si>
    <t>Beaumont Villa Surgery</t>
  </si>
  <si>
    <t>Bideford Medical Centre</t>
  </si>
  <si>
    <t>Blackdown Practice - Dunkeswell Surgery</t>
  </si>
  <si>
    <t>Blackdown Practice - Blackdown Practice</t>
  </si>
  <si>
    <t>Blackdown Practice - Churchinford Surgery</t>
  </si>
  <si>
    <t>Blake House Torrington Surgery</t>
  </si>
  <si>
    <t>Bovey Tracey &amp; Chudleigh Practice - Tower House Surgery</t>
  </si>
  <si>
    <t>Bovey Tracey &amp; Chudleigh Practice - Riverside Surgery</t>
  </si>
  <si>
    <t>Bow Medical Practice - Bow Medical Practice</t>
  </si>
  <si>
    <t>Bow Medical Practice - North Tawton Medical Practice</t>
  </si>
  <si>
    <t>Bradworthy Surgery</t>
  </si>
  <si>
    <t>Bramblehaies Surgery</t>
  </si>
  <si>
    <t>Brannam Medical Centre</t>
  </si>
  <si>
    <t>Brunel Medical Practice - Babbacombe Surgery</t>
  </si>
  <si>
    <t>Brunel Medical Practice - St Marychurch Surgery</t>
  </si>
  <si>
    <t>Brunel Medical Practice - Shiphay Surgery</t>
  </si>
  <si>
    <t>Buckfastleigh Medical Centre</t>
  </si>
  <si>
    <t>Buckland Surgery</t>
  </si>
  <si>
    <t>Budleigh Salterton Medical Centre - Church Hall Surgery</t>
  </si>
  <si>
    <t>Budleigh Salterton Medical Centre - Budleigh Salterton Community Hospital</t>
  </si>
  <si>
    <t>Budleigh Salterton Medical Centre - Budleigh Salterton Health Centre</t>
  </si>
  <si>
    <t>Budshead Medical Practice</t>
  </si>
  <si>
    <t>Caen Medical Centre</t>
  </si>
  <si>
    <t>Castle Gardens Surgery</t>
  </si>
  <si>
    <t>Castle Place Practice</t>
  </si>
  <si>
    <t>Catherine House Surgery</t>
  </si>
  <si>
    <t>Chagford Health Centre</t>
  </si>
  <si>
    <t>Channel View Surgery - Chudleigh Health Centre</t>
  </si>
  <si>
    <t>Channel View Surgery - Channel View Surgery</t>
  </si>
  <si>
    <t>Channel View Surgery - Den Crescent Surgery</t>
  </si>
  <si>
    <t>Channel View Surgery - Teignmouth Hospital Practice</t>
  </si>
  <si>
    <t>Channel View Surgery - Bishopsteignton Surgery</t>
  </si>
  <si>
    <t>Chelston Hall Surgery - Chelston Hall Surgery</t>
  </si>
  <si>
    <t>Chelston Hall Surgery - The Barton Surgery</t>
  </si>
  <si>
    <t>Cheriton Bishop Surgery - Cheriton Bishop &amp; Teign Valley Practice</t>
  </si>
  <si>
    <t>Cheriton Bishop Surgery - Christow Surgery</t>
  </si>
  <si>
    <t>Chilcote Practice - Dewerstone Surgery</t>
  </si>
  <si>
    <t>Chilcote Practice - Chilcote Surgery</t>
  </si>
  <si>
    <t>Chillington Health Centre</t>
  </si>
  <si>
    <t>Church View Surgery</t>
  </si>
  <si>
    <t>Claremont Medical Practice - Claremont Medical Practice</t>
  </si>
  <si>
    <t>Claremont Medical Practice - Underhill Surgery</t>
  </si>
  <si>
    <t>Claremont Medical Practice - Raleigh Surgery</t>
  </si>
  <si>
    <t>Coleridge Medical Centre - Coleridge Medical Centre</t>
  </si>
  <si>
    <t>Coleridge Medical Centre - Sandfords Surgery</t>
  </si>
  <si>
    <t>College Surgery Partnership - Culm Valley Integrated Centre For Health</t>
  </si>
  <si>
    <t>College Surgery Partnership - Willand Surgery</t>
  </si>
  <si>
    <t>College Surgery Partnership - Grantlands Surgery</t>
  </si>
  <si>
    <t>College Surgery Partnership - The Manse</t>
  </si>
  <si>
    <t>Combe Coastal Practice - Combe Martin Health Centre</t>
  </si>
  <si>
    <t>Combe Coastal Practice - Woolacombe Medical Centre</t>
  </si>
  <si>
    <t>Combe Coastal Practice - Ilfracombe Medical Centre</t>
  </si>
  <si>
    <t>Compass House Medical Centre - Galmpton Surgery</t>
  </si>
  <si>
    <t>Compass House Medical Centre - Compass House Medical Centre</t>
  </si>
  <si>
    <t>Compass House Medical Centre - Brixham Hospital</t>
  </si>
  <si>
    <t>Corner Place Surgery</t>
  </si>
  <si>
    <t>Cranbrook Medical Practice</t>
  </si>
  <si>
    <t>Cricketfield Surgery</t>
  </si>
  <si>
    <t>Croft Hall Medical Practice</t>
  </si>
  <si>
    <t>Dartmouth Medical Practice</t>
  </si>
  <si>
    <t>Dean Cross Surgery</t>
  </si>
  <si>
    <t>Devon Square Surgery</t>
  </si>
  <si>
    <t>Devonport Health Centre</t>
  </si>
  <si>
    <t>Elm Surgery</t>
  </si>
  <si>
    <t>Foxhayes Practice</t>
  </si>
  <si>
    <t>Fremington Medical Centre</t>
  </si>
  <si>
    <t>Friary House Surgery</t>
  </si>
  <si>
    <t>Haldon House Surgery</t>
  </si>
  <si>
    <t>Hartland Surgery</t>
  </si>
  <si>
    <t>Heavitree Practice</t>
  </si>
  <si>
    <t>Hill Barton Surgery</t>
  </si>
  <si>
    <t>Honiton Surgery</t>
  </si>
  <si>
    <t>Ide Lane Surgery</t>
  </si>
  <si>
    <t>Imperial Surgery</t>
  </si>
  <si>
    <t>Isca Medical Practice</t>
  </si>
  <si>
    <t>Kingskerswell &amp; Ipplepen Medical Practice - Kingskerswell Health Centre</t>
  </si>
  <si>
    <t>Kingskerswell &amp; Ipplepen Medical Practice - St Andrews Medical Centre</t>
  </si>
  <si>
    <t>Kingsteignton Medical Practice</t>
  </si>
  <si>
    <t>Knowle House Surgery - Knowle House Surgery</t>
  </si>
  <si>
    <t>Knowle House Surgery - Tamerton Surgery</t>
  </si>
  <si>
    <t>Leatside Surgery</t>
  </si>
  <si>
    <t>Lisson Grove Medical Centre - Lisson Grove Medical Centre</t>
  </si>
  <si>
    <t>Lisson Grove Medical Centre - Woolwell Medical Centre</t>
  </si>
  <si>
    <t>Litchdon Medical Centre</t>
  </si>
  <si>
    <t>Lynton Health Centre</t>
  </si>
  <si>
    <t>Mayfield Medical Centre - Mayfield Medical Centre</t>
  </si>
  <si>
    <t>Mayfield Medical Centre - Cherrybrook Surgery</t>
  </si>
  <si>
    <t>Mayfield Medical Centre - Brixham Hospital</t>
  </si>
  <si>
    <t>Mayflower - Trelawny Surgery</t>
  </si>
  <si>
    <t>Mayflower - Mannamead Surgery</t>
  </si>
  <si>
    <t>Mayflower - Mount Gould Primary Care Centre</t>
  </si>
  <si>
    <t>Mayflower - Stirling Road Surgery</t>
  </si>
  <si>
    <t>Mayflower - Ernesettle Primary Care Centre</t>
  </si>
  <si>
    <t>Mid Devon Medical Practice - Witheridge Medical Centre</t>
  </si>
  <si>
    <t>Mid Devon Medical Practice - Cheriton Fitzpaine Surgery</t>
  </si>
  <si>
    <t>Mid Devon Medical Practice - Morchard Bishop Surgery</t>
  </si>
  <si>
    <t>Modbury Health Centre</t>
  </si>
  <si>
    <t>Moretonhampstead Health Centre - Moretonhampstead Health Centre</t>
  </si>
  <si>
    <t>Moretonhampstead Health Centre - Lustleigh Surgery</t>
  </si>
  <si>
    <t>Moretonhampstead Health Centre - Manaton Parish Hall</t>
  </si>
  <si>
    <t>Mount Pleasant Health Centre</t>
  </si>
  <si>
    <t>North Road West Medical Centre</t>
  </si>
  <si>
    <t>Northam Surgery</t>
  </si>
  <si>
    <t>Norton Brook Medical Centre</t>
  </si>
  <si>
    <t>Oakside Surgery</t>
  </si>
  <si>
    <t>Okehampton Medical Centre</t>
  </si>
  <si>
    <t>Old Farm Surgery</t>
  </si>
  <si>
    <t>Pathfields Medical Group - Armada Surgery</t>
  </si>
  <si>
    <t>Pathfields Medical Group - Laira Surgery</t>
  </si>
  <si>
    <t>Pathfields Medical Group - Efford Surgery</t>
  </si>
  <si>
    <t>Pathfields Medical Group - Crownhill Surgery</t>
  </si>
  <si>
    <t>Pathfields Medical Group - Pathfields Practice</t>
  </si>
  <si>
    <t>Pembroke House Surgery - Park Hill Surgery</t>
  </si>
  <si>
    <t>Pembroke House Surgery - Pembroke House</t>
  </si>
  <si>
    <t>Peverell Park Surgery - Peverell Park Surgery</t>
  </si>
  <si>
    <t>Peverell Park Surgery - University Medical Centre</t>
  </si>
  <si>
    <t>Pinhoe Surgery - Pinhoe Surgery</t>
  </si>
  <si>
    <t>Pinhoe Surgery - Broadclyst Surgery</t>
  </si>
  <si>
    <t>Queens Medical Centre</t>
  </si>
  <si>
    <t>Redfern Health Centre - Redfern Health Centre</t>
  </si>
  <si>
    <t>Redlands Primary Care - The Thorverton Surgery</t>
  </si>
  <si>
    <t>Redlands Primary Care - Redlands</t>
  </si>
  <si>
    <t>Roborough Surgery</t>
  </si>
  <si>
    <t>Rolle Medical Partnership - Exmouth Health Centre</t>
  </si>
  <si>
    <t>Rolle Medical Partnership - Treetops Surgery</t>
  </si>
  <si>
    <t>Ruby Country Medical Group - Hatherleigh Medical Centre</t>
  </si>
  <si>
    <t>Ruby Country Medical Group - Holsworthy Medical Centre</t>
  </si>
  <si>
    <t>Sampford Peverell Surgery</t>
  </si>
  <si>
    <t>Seaton &amp; Colyton Medical Practice - Seaton &amp; Colyton Medical Centre</t>
  </si>
  <si>
    <t>Seaton &amp; Colyton Medical Practice - The Colyton Health Centre</t>
  </si>
  <si>
    <t>Sid Valley Practice - Beacon Medical Centre</t>
  </si>
  <si>
    <t>South Brent Health Centre</t>
  </si>
  <si>
    <t>South Lawn Medical Practice</t>
  </si>
  <si>
    <t>South Molton Health Centre</t>
  </si>
  <si>
    <t>Southernhay House Surgery - Southernhay House Surgery</t>
  </si>
  <si>
    <t>Southernhay House Surgery - The Branch Surgery</t>
  </si>
  <si>
    <t>Southover Medical Practice</t>
  </si>
  <si>
    <t>Southway Surgery</t>
  </si>
  <si>
    <t>St Leonards Practice</t>
  </si>
  <si>
    <t>St Levan Surgery</t>
  </si>
  <si>
    <t>St Neots Surgery</t>
  </si>
  <si>
    <t>St Thomas Medical Group - St Thomas Health Centr</t>
  </si>
  <si>
    <t>St Thomas Medical Group - Exwick Health Centre</t>
  </si>
  <si>
    <t>St Thomas Medical Group - University of Exeter Student Health Centre</t>
  </si>
  <si>
    <t>St Thomas Medical Group - Pathfinder Surgery</t>
  </si>
  <si>
    <t>Stoke Surgery</t>
  </si>
  <si>
    <t>Tavyside Health Centre - Lifton Surgery</t>
  </si>
  <si>
    <t>Tavyside Health Centre - Tavyside Health Centre</t>
  </si>
  <si>
    <t>Teign Estuary Medical Group - Riverside Surgery</t>
  </si>
  <si>
    <t>Teign Estuary Medical Group - Glendevon Medical Centre</t>
  </si>
  <si>
    <t>Topsham Surgery - Glasshouse Medical Centre</t>
  </si>
  <si>
    <t>Topsham Surgery - Topsham Surgery</t>
  </si>
  <si>
    <t>Torrington Health Centre - Old Stable Surgery</t>
  </si>
  <si>
    <t>Torrington Health Centre - Torrington Health Centre</t>
  </si>
  <si>
    <t>Townsend House Medical Centre - Townsend House</t>
  </si>
  <si>
    <t>Townsend House Medical Centre - Walrond Medical Centre</t>
  </si>
  <si>
    <t>Wallingbrook Health Centre - Wallingbrook Health Centre</t>
  </si>
  <si>
    <t>Wallingbrook Health Centre - Winkleigh Surgery</t>
  </si>
  <si>
    <t>Wembury Surgery</t>
  </si>
  <si>
    <t>West Hoe Surgery</t>
  </si>
  <si>
    <t>Westbank Practice - Exminster Surgery</t>
  </si>
  <si>
    <t>Westbank Practice - Starcross Surgery</t>
  </si>
  <si>
    <t>Whipton Surgery</t>
  </si>
  <si>
    <t>Wonford Green Surgery</t>
  </si>
  <si>
    <t>Wooda Surgery</t>
  </si>
  <si>
    <t>Woodbury Surgery</t>
  </si>
  <si>
    <t>Wycliffe Surgery</t>
  </si>
  <si>
    <t>Wyndham House Surgery</t>
  </si>
  <si>
    <t>Yealm Medical Centre</t>
  </si>
  <si>
    <t>Yelverton Surgery - Yelverton Surgery</t>
  </si>
  <si>
    <t>Yelverton Surgery - Princetown Surgery</t>
  </si>
  <si>
    <t>Ariel Healthcare - Essex House Medical Centre</t>
  </si>
  <si>
    <t>Somerset</t>
  </si>
  <si>
    <t>Ariel Healthcare - Tawstock Medical Centre (St Mary's)</t>
  </si>
  <si>
    <t>Axbridge &amp; Wedmore Medical Practice - Axbridge Surgery</t>
  </si>
  <si>
    <t>Axbridge &amp; Wedmore Medical Practice - Wedmore Surgery</t>
  </si>
  <si>
    <t>Beckington Family Practice - Fromefield Surgery</t>
  </si>
  <si>
    <t>Beckington Family Practice - St Luke's Surgery</t>
  </si>
  <si>
    <t>Brent Area Medical Centre</t>
  </si>
  <si>
    <t>Bruton Surgery  (SHS)</t>
  </si>
  <si>
    <t>Burnham &amp; Berrow Medical Centre - Berrow Medical Centre</t>
  </si>
  <si>
    <t>Burnham &amp; Berrow Medical Centre - Burnham Medical Centre</t>
  </si>
  <si>
    <t>Buttercross Health Centre - Ilchester (SHS)</t>
  </si>
  <si>
    <t>Buttercross Health Centre - Somerton (SHS)</t>
  </si>
  <si>
    <t>Cannington Health Centre</t>
  </si>
  <si>
    <t>Cheddar Medical Centre</t>
  </si>
  <si>
    <t>Church View Medical Centre</t>
  </si>
  <si>
    <t>College Way Surgery</t>
  </si>
  <si>
    <t>Cranleigh Gardens Medical Centre - Cranleigh Gardens Medical Centre</t>
  </si>
  <si>
    <t>Cranleigh Gardens Medical Centre - Westonzoyland Surgery</t>
  </si>
  <si>
    <t>Creech Medical Centre (SFT)</t>
  </si>
  <si>
    <t>Crewkerne Health Centre (SHS) - Crewkerne Health Centre (SHS)</t>
  </si>
  <si>
    <t>Crewkerne Health Centre (SHS) - West One Surgery</t>
  </si>
  <si>
    <t>Crown Medical Centre</t>
  </si>
  <si>
    <t>Diamond Health Group - Abbey Manor Medical Practice</t>
  </si>
  <si>
    <t>Diamond Health Group - Henford Lodge</t>
  </si>
  <si>
    <t>Dunster &amp; Porlock Surgeries - Dunster Surgery</t>
  </si>
  <si>
    <t>Dunster &amp; Porlock Surgeries - Porlock Medical Centre</t>
  </si>
  <si>
    <t>East Quay Medical Centre</t>
  </si>
  <si>
    <t>Exmoor Medical Centre (SHS)</t>
  </si>
  <si>
    <t>French Weir Health Centre</t>
  </si>
  <si>
    <t>Frome Medical Practice</t>
  </si>
  <si>
    <t>Glastonbury Health Centre</t>
  </si>
  <si>
    <t>Glastonbury Surgery</t>
  </si>
  <si>
    <t>Grove House Surgery</t>
  </si>
  <si>
    <t>Hamdon Medical Centre (SHS)</t>
  </si>
  <si>
    <t>Highbridge (SHS)</t>
  </si>
  <si>
    <t>Langport Surgery</t>
  </si>
  <si>
    <t>Lister House Surgery (SFT)</t>
  </si>
  <si>
    <t>Luson Surgery</t>
  </si>
  <si>
    <t>Lyngford Park Surgery</t>
  </si>
  <si>
    <t>Martock Surgery &amp; South Petherton Medical Centre - Martock Surgery (SHS)</t>
  </si>
  <si>
    <t>Martock Surgery &amp; South Petherton Medical Centre - South Petherton Medical Centre (SHS)</t>
  </si>
  <si>
    <t>Mendip Country Practice</t>
  </si>
  <si>
    <t>Milborne Port Surgery - Milborne Port Surgery</t>
  </si>
  <si>
    <t>Milborne Port Surgery - Templecombe Surgery</t>
  </si>
  <si>
    <t>Millbrook Surgery</t>
  </si>
  <si>
    <t>Minehead Medical Centre - Minehead Medical Centre</t>
  </si>
  <si>
    <t>North Curry Health Centre</t>
  </si>
  <si>
    <t>North Petherton Surgery (SFT)</t>
  </si>
  <si>
    <t>Oakhill Surgery</t>
  </si>
  <si>
    <t>Oaklands Surgery - Oaklands Surgery (SHS)</t>
  </si>
  <si>
    <t>Oaklands Surgery - Yeovil Health Centre (SHS)</t>
  </si>
  <si>
    <t>Park Medical Practice - Evercreech Surgery</t>
  </si>
  <si>
    <t>Park Medical Practice - Park Medical Practice</t>
  </si>
  <si>
    <t>Penn Hill Surgery</t>
  </si>
  <si>
    <t>Polden Medical Practice - Edington Surgery</t>
  </si>
  <si>
    <t>Polden Medical Practice - Woolavington Surgery</t>
  </si>
  <si>
    <t>Preston Grove Medical Centre</t>
  </si>
  <si>
    <t>Quantock Medical Centre</t>
  </si>
  <si>
    <t>Quantock Vale Surgery</t>
  </si>
  <si>
    <t>Queen Camel Medical Centre</t>
  </si>
  <si>
    <t>Redgate Medical Centre</t>
  </si>
  <si>
    <t>Ryalls Park Medical Centre</t>
  </si>
  <si>
    <t>Somerset Bridge Medical Centre</t>
  </si>
  <si>
    <t>St James Medical Centre - Orchard Medical Centre</t>
  </si>
  <si>
    <t>St James Medical Centre - St James Medical Centre</t>
  </si>
  <si>
    <t>Summervale Surgery</t>
  </si>
  <si>
    <t>Taunton Road Medical Centre</t>
  </si>
  <si>
    <t>Taunton Vale Healthcare - Blackbrook Surgery</t>
  </si>
  <si>
    <t>Taunton Vale Healthcare - Victoria Gate Surgery</t>
  </si>
  <si>
    <t>Meadows Surgery (SHS)</t>
  </si>
  <si>
    <t>Vine Surgery Partnership</t>
  </si>
  <si>
    <t>Warwick House Medical Practice (SFT)</t>
  </si>
  <si>
    <t>Wellington Medical Centre</t>
  </si>
  <si>
    <t>Wells City Practice</t>
  </si>
  <si>
    <t>Wells Health Centre</t>
  </si>
  <si>
    <t>West Coker Surgery</t>
  </si>
  <si>
    <t>West Somerset Healthcare - Watchet Surgery</t>
  </si>
  <si>
    <t>West Somerset Healthcare - Williton Surgery</t>
  </si>
  <si>
    <t>Wincanton Health Centre (SHS)</t>
  </si>
  <si>
    <t>Abbeywell Surgery</t>
  </si>
  <si>
    <t>HIOW</t>
  </si>
  <si>
    <t>Abbeywell Surgery: Nightingale Surgery</t>
  </si>
  <si>
    <t>Adelaide Medical Centre</t>
  </si>
  <si>
    <t>Aldermoor Surgery</t>
  </si>
  <si>
    <t>Alma Road Surgery: Romsey</t>
  </si>
  <si>
    <t>Alma Road Surgery: Southampton</t>
  </si>
  <si>
    <t>Alresford Surgery</t>
  </si>
  <si>
    <t>Andover Health Centre Medical Practice</t>
  </si>
  <si>
    <t>Archers Practice</t>
  </si>
  <si>
    <t>Argyll House Surgery</t>
  </si>
  <si>
    <t>Atherley House Surgery</t>
  </si>
  <si>
    <t>Badgerswood Surgery</t>
  </si>
  <si>
    <t>Badgerswood Surgery: Forest Surgery</t>
  </si>
  <si>
    <t>Bishops Waltham Surgery</t>
  </si>
  <si>
    <t>Blackthorn Health Centre</t>
  </si>
  <si>
    <t>Blossom Health - Gosport</t>
  </si>
  <si>
    <t>Boundaries Surgery</t>
  </si>
  <si>
    <t>Boyatt Wood Surgery</t>
  </si>
  <si>
    <t>Bramblys Grange Medical Practice</t>
  </si>
  <si>
    <t>Bramblys Grange Medical Practice: Rooksdown Practice</t>
  </si>
  <si>
    <t>Bridgemary Medical Centre</t>
  </si>
  <si>
    <t>Brook House Surgery</t>
  </si>
  <si>
    <t>Brook Lane Surgery</t>
  </si>
  <si>
    <t>Burgess Road Surgery</t>
  </si>
  <si>
    <t>Bursledon Surgery</t>
  </si>
  <si>
    <t>Camrose, Gillies and Hackwood Partnership: Beggarwood Surgery</t>
  </si>
  <si>
    <t>Camrose, Gillies and Hackwood Partnership: Essex House Surgery</t>
  </si>
  <si>
    <t>Camrose, Gillies and Hackwood Partnership: Gillies Health Centre</t>
  </si>
  <si>
    <t>Camrose, Gillies and Hackwood Partnership: St. Andrews Medical Centre</t>
  </si>
  <si>
    <t>Centre Practice</t>
  </si>
  <si>
    <t>Charlton Hill Surgery</t>
  </si>
  <si>
    <t>Charlton Hill Surgery: Enham Surgery</t>
  </si>
  <si>
    <t>Chartwell Green Surgery</t>
  </si>
  <si>
    <t>Chawton House Surgery</t>
  </si>
  <si>
    <t>Chawton Park Surgery</t>
  </si>
  <si>
    <t>Cheviot Road &amp; Shirley Avenue Surgeries</t>
  </si>
  <si>
    <t>Cheviot Road &amp; Shirley Avenue Surgeries: Shirley Avenue Surgery</t>
  </si>
  <si>
    <t>Chineham Medical Practice</t>
  </si>
  <si>
    <t>Clift Surgery</t>
  </si>
  <si>
    <t>Coastal Medical Partnership</t>
  </si>
  <si>
    <t>Coastal Medical Partnership: Barton Surgery</t>
  </si>
  <si>
    <t>Coastal Medical Partnership: Hordle Surgery</t>
  </si>
  <si>
    <t>Coastal Medical Partnership: New Milton Health Centre</t>
  </si>
  <si>
    <t>Coastal Medical Partnership: Webb-Peploe House Surgery</t>
  </si>
  <si>
    <t>Cornerways Medical Centre</t>
  </si>
  <si>
    <t>Cornerways Medical Centre: St. Leonards Surgery</t>
  </si>
  <si>
    <t>Cowes Medical Centre</t>
  </si>
  <si>
    <t>Craneswater Group Practice</t>
  </si>
  <si>
    <t>Craneswater Group Practice: Salisbury Road Surgery</t>
  </si>
  <si>
    <t>Crown Heights Medical Centre</t>
  </si>
  <si>
    <t>Denmead Practice</t>
  </si>
  <si>
    <t>Denmead Practice: Hambledon Village Hall Surgery</t>
  </si>
  <si>
    <t>Derby Road Group Practice</t>
  </si>
  <si>
    <t>Derby Road Group Practice: Copnor Road Surgery</t>
  </si>
  <si>
    <t>Drayton Surgery</t>
  </si>
  <si>
    <t>Drayton Surgery: Wootton Street Surgery</t>
  </si>
  <si>
    <t>East Cowes Medical Centre</t>
  </si>
  <si>
    <t>East Shore Partnership</t>
  </si>
  <si>
    <t>East Shore Partnership: Milton Park Surgery</t>
  </si>
  <si>
    <t>Emsworth Medical Practice</t>
  </si>
  <si>
    <t>Emsworth Medical Practice: The George &amp; Dragon Surgery</t>
  </si>
  <si>
    <t>Esplanade Surgery</t>
  </si>
  <si>
    <t>Fordingbridge Surgery</t>
  </si>
  <si>
    <t>Fordingbridge Surgery: Alderholt Surgery</t>
  </si>
  <si>
    <t>Forestside Medical Practice</t>
  </si>
  <si>
    <t>Forestside Medical Practice: Marchwood Surgery</t>
  </si>
  <si>
    <t>Friarsgate Practice</t>
  </si>
  <si>
    <t>Friarsgate Practice: Badger Farm Surgery</t>
  </si>
  <si>
    <t>Gratton Surgery</t>
  </si>
  <si>
    <t>Gratton Surgery: South Wonston Surgery</t>
  </si>
  <si>
    <t>Gudgeheath Lane Surgery</t>
  </si>
  <si>
    <t>Hedge End Medical Centre</t>
  </si>
  <si>
    <t>Highfield Health</t>
  </si>
  <si>
    <t>Hill Lane Surgery</t>
  </si>
  <si>
    <t>Homewell Curlew Practice</t>
  </si>
  <si>
    <t>Horndean Surgery</t>
  </si>
  <si>
    <t>Island City Practice</t>
  </si>
  <si>
    <t>Island City Practice: Lake Road Health Centre: John Pounds Surgery</t>
  </si>
  <si>
    <t>Island City Practice: Sunnyside Medical Centre</t>
  </si>
  <si>
    <t>Jubilee Surgery</t>
  </si>
  <si>
    <t>Kirklands Surgery</t>
  </si>
  <si>
    <t>Living Well Partnership</t>
  </si>
  <si>
    <t>Living Well Partnership: Bitterne Park Surgery</t>
  </si>
  <si>
    <t>Living Well Partnership: Botley Surgery</t>
  </si>
  <si>
    <t>Living Well Partnership: Harefield Surgery</t>
  </si>
  <si>
    <t>Living Well Partnership: Ladies Walk Surgery</t>
  </si>
  <si>
    <t>Living Well Partnership: Midanbury Surgery</t>
  </si>
  <si>
    <t>Living Well Partnership: St. Lukes Surgery</t>
  </si>
  <si>
    <t>Lockswood Surgery</t>
  </si>
  <si>
    <t>Lordshill Health Centre</t>
  </si>
  <si>
    <t>Lyndhurst Surgery</t>
  </si>
  <si>
    <t>Medina Healthcare</t>
  </si>
  <si>
    <t>Medina Healthcare: Wooton Bridge Surgery</t>
  </si>
  <si>
    <t>Meon Health Practice</t>
  </si>
  <si>
    <t>Meon Health Practice: Jubilee Surgery</t>
  </si>
  <si>
    <t>Meon Health Practice: Whiteley Surgery</t>
  </si>
  <si>
    <t>Mulberry House Surgery</t>
  </si>
  <si>
    <t>New Forest Medical Group</t>
  </si>
  <si>
    <t>New Forest Medical Group: Sway Surgery</t>
  </si>
  <si>
    <t>New Horizons Medical Partnership</t>
  </si>
  <si>
    <t>New Horizons Medical Partnership: Totton Health Centre</t>
  </si>
  <si>
    <t>Newport Health Centre</t>
  </si>
  <si>
    <t>Newport Health Centre: Dower House Surgery</t>
  </si>
  <si>
    <t>North Baddesley Surgery</t>
  </si>
  <si>
    <t>North Baddesley Surgery: Knightwood Surgery</t>
  </si>
  <si>
    <t>North Harbour Medical Group</t>
  </si>
  <si>
    <t>Oaks Healthcare</t>
  </si>
  <si>
    <t>Odiham Health Centre</t>
  </si>
  <si>
    <t>Odiham Health Centre: Old Basing Surgery</t>
  </si>
  <si>
    <t>Old Fire Station Surgery</t>
  </si>
  <si>
    <t>Park &amp; St. Francis Surgery</t>
  </si>
  <si>
    <t>Park &amp; St. Francis Surgery: St. Francis Surgery</t>
  </si>
  <si>
    <t>Park Lane Medical Centre</t>
  </si>
  <si>
    <t>Parkside Practice</t>
  </si>
  <si>
    <t>Pinehill Surgery</t>
  </si>
  <si>
    <t>Portchester Practice</t>
  </si>
  <si>
    <t>Portsdown Group Practice</t>
  </si>
  <si>
    <t>Portsdown Group Practice: Allaway Avenue Surgery</t>
  </si>
  <si>
    <t>Portsdown Group Practice: Cosham Park House Surgery</t>
  </si>
  <si>
    <t>Portsdown Group Practice: Crookhorn Lane Surgery</t>
  </si>
  <si>
    <t>Portsdown Group Practice: Heyward Road Surgery</t>
  </si>
  <si>
    <t>Portsdown Group Practice: Somers Town Hub</t>
  </si>
  <si>
    <t>Raymond Road Surgery</t>
  </si>
  <si>
    <t>Red and Green Practice</t>
  </si>
  <si>
    <t>Red and Green Practice: Blackfield Health Centre</t>
  </si>
  <si>
    <t>Ringwood Medical Centre</t>
  </si>
  <si>
    <t>Riverside Partnership</t>
  </si>
  <si>
    <t>Rowlands Castle Surgery</t>
  </si>
  <si>
    <t>Rowner Health Centre</t>
  </si>
  <si>
    <t>Shakespeare Road Medical Practice</t>
  </si>
  <si>
    <t>Shakespeare Road Medical Practice: Fort Hill</t>
  </si>
  <si>
    <t>Shepherds Spring Medical Centre</t>
  </si>
  <si>
    <t>Shirley Health Partnership</t>
  </si>
  <si>
    <t>Solent GP Surgery</t>
  </si>
  <si>
    <t>Solent GP Surgery: Nicholstown Surgery</t>
  </si>
  <si>
    <t>Solent GP Surgery: Portswood Solent Surgery</t>
  </si>
  <si>
    <t>Solent View Medical Practice</t>
  </si>
  <si>
    <t>South Wight Medical Practice</t>
  </si>
  <si>
    <t>South Wight Medical Practice: Godshill Surgery</t>
  </si>
  <si>
    <t>South Wight Medical Practice: Niton Surgery</t>
  </si>
  <si>
    <t>St. Andrew's Surgery</t>
  </si>
  <si>
    <t>St. Clements Partnership</t>
  </si>
  <si>
    <t>St. Helens Medical Centre</t>
  </si>
  <si>
    <t>St. Helens Medical Centre: Bembridge Surgery</t>
  </si>
  <si>
    <t>St. Mary's Surgery: Southampton</t>
  </si>
  <si>
    <t>St. Mary's Surgery: Telephone House Surgery</t>
  </si>
  <si>
    <t>St. Mary's Surgery: Andover</t>
  </si>
  <si>
    <t>St. Paul's Surgery</t>
  </si>
  <si>
    <t>St. Peters Surgery</t>
  </si>
  <si>
    <t>Stockbridge Surgery</t>
  </si>
  <si>
    <t>Stockbridge Surgery: School Lane Surgery</t>
  </si>
  <si>
    <t>Stokewood Surgery</t>
  </si>
  <si>
    <t>Stokewood Surgery: Old Anchor Surgery</t>
  </si>
  <si>
    <t>Stoneham Lane Surgery</t>
  </si>
  <si>
    <t>Stubbington Medical Practice</t>
  </si>
  <si>
    <t>Swan Medical Group: Swan Surgery</t>
  </si>
  <si>
    <t>Swan Medical Group: Liphook Village Surgery</t>
  </si>
  <si>
    <t>Swan Medical Group: Liphook Surgery</t>
  </si>
  <si>
    <t>Swan Medical Group: Liss Surgery</t>
  </si>
  <si>
    <t>Tadley Medical Partnership</t>
  </si>
  <si>
    <t>Tadley Medical Partnership: Morland Surgery</t>
  </si>
  <si>
    <t>Testvale Surgery</t>
  </si>
  <si>
    <t>The Bay Medical Practice</t>
  </si>
  <si>
    <t>The Bay Medical Practice: Shanklin Surgery</t>
  </si>
  <si>
    <t>The Bosmere Medical Practice</t>
  </si>
  <si>
    <t>The Clanfield Practice</t>
  </si>
  <si>
    <t>The Elms Practice</t>
  </si>
  <si>
    <t>The Fryern Surgery</t>
  </si>
  <si>
    <t>The Grange Surgery</t>
  </si>
  <si>
    <t>The Lighthouse Group Practice</t>
  </si>
  <si>
    <t>The Lighthouse Group Practice: Devonshire Avenue Practice</t>
  </si>
  <si>
    <t>The Peartree Practice</t>
  </si>
  <si>
    <t>The Peartree Practice: Bath Lodge Practice</t>
  </si>
  <si>
    <t>The Peartree Practice: Bitterne</t>
  </si>
  <si>
    <t>The Staunton Surgery</t>
  </si>
  <si>
    <t>The Unicity Surgery</t>
  </si>
  <si>
    <t>The Village Surgery</t>
  </si>
  <si>
    <t>The Watercress Medical Group</t>
  </si>
  <si>
    <t>The Whiteley Surgery</t>
  </si>
  <si>
    <t>The Willow Group</t>
  </si>
  <si>
    <t>The Willow Group: Brune Medical Centre</t>
  </si>
  <si>
    <t>The Willow Group: Gosport Medical Centre</t>
  </si>
  <si>
    <t>The Willow Group: Stoke Road Medical Centre</t>
  </si>
  <si>
    <t>The Willow Group: Waterside Medical Centre</t>
  </si>
  <si>
    <t>Tower House Surgery</t>
  </si>
  <si>
    <t>Trafalgar Medical Group Practice</t>
  </si>
  <si>
    <t>Trafalgar Medical Group Practice: Eastney Health Centre</t>
  </si>
  <si>
    <t>Twin Oaks Medical Centre</t>
  </si>
  <si>
    <t>Twin Oaks Medical Centre: Park View Surgery</t>
  </si>
  <si>
    <t>Two Rivers Medical Partnership: Derry Down Clinic</t>
  </si>
  <si>
    <t>Two Rivers Medical Partnership: Whitchurch Surgery</t>
  </si>
  <si>
    <t>Twyford Surgery</t>
  </si>
  <si>
    <t>Twyford Surgery: Colden Common Surgey</t>
  </si>
  <si>
    <t>University Health Service</t>
  </si>
  <si>
    <t>Ventnor Medical Practice</t>
  </si>
  <si>
    <t>Ventnor Medical Practice: Grove House Surgery</t>
  </si>
  <si>
    <t>Victor Street Surgery</t>
  </si>
  <si>
    <t>Vine Medical Group</t>
  </si>
  <si>
    <t>Vine Medical Group: Stakes Lodge Surgery</t>
  </si>
  <si>
    <t>Vine Medical Group: Waterlooville Health Centre</t>
  </si>
  <si>
    <t>Vine Medical Group: Westbrook Surgery</t>
  </si>
  <si>
    <t>Walnut Tree Surgery</t>
  </si>
  <si>
    <t>Waterfront and Solent Surgery</t>
  </si>
  <si>
    <t>Watership Down Health: Overton Surgery</t>
  </si>
  <si>
    <t>Watership Down Health: Kingclere Medical Practice</t>
  </si>
  <si>
    <t>Watership Down Health: Oakley Surgery</t>
  </si>
  <si>
    <t>Waterside Medical Practice</t>
  </si>
  <si>
    <t>West End Road Surgery</t>
  </si>
  <si>
    <t>West End Road Surgery: Thornhill Surgery</t>
  </si>
  <si>
    <t>West End Surgery</t>
  </si>
  <si>
    <t>West Meon Surgery</t>
  </si>
  <si>
    <t>Westlands Medical Centre</t>
  </si>
  <si>
    <t>Whitewater Health</t>
  </si>
  <si>
    <t>Whitewater Health: Hook Surgery</t>
  </si>
  <si>
    <t>Wickham Surgery</t>
  </si>
  <si>
    <t>Wickham Surgery: Droxford Surgery</t>
  </si>
  <si>
    <t>Wight Primary Partnerships Ltd</t>
  </si>
  <si>
    <t>Wilson Practice</t>
  </si>
  <si>
    <t>Wistaria &amp; Milford Surgeries</t>
  </si>
  <si>
    <t>Wistaria &amp; Milford Surgeries: Milford Medical Centre</t>
  </si>
  <si>
    <t>Woolston Lodge Surgery</t>
  </si>
  <si>
    <t>Atlantic Medical Practice</t>
  </si>
  <si>
    <t>Cornwall</t>
  </si>
  <si>
    <t>Bodriggy Health Centre</t>
  </si>
  <si>
    <t>Bosvena Health</t>
  </si>
  <si>
    <t>Bottreaux Surgery</t>
  </si>
  <si>
    <t>Brannel Surgery</t>
  </si>
  <si>
    <t>Camelford Medical Centre</t>
  </si>
  <si>
    <t>Carn to Coast Health Centres</t>
  </si>
  <si>
    <t>Carnon Downs Surgery</t>
  </si>
  <si>
    <t>Chacewater Health Centre</t>
  </si>
  <si>
    <t>Clays Practice</t>
  </si>
  <si>
    <t>Falmouth Health Centre Practice</t>
  </si>
  <si>
    <t>Fowey River Practice</t>
  </si>
  <si>
    <t>Godolphin Health</t>
  </si>
  <si>
    <t>Harris Memorial Surgery</t>
  </si>
  <si>
    <t>Helston Medical Centre</t>
  </si>
  <si>
    <t>Lander Medical Practice</t>
  </si>
  <si>
    <t>Launceston Medical Centre</t>
  </si>
  <si>
    <t>Leatside Health Centre  Manor Surgery</t>
  </si>
  <si>
    <t>Lostwithiel Medical Practice</t>
  </si>
  <si>
    <t>Marazion Surgery</t>
  </si>
  <si>
    <t>Meneage Street Surgery</t>
  </si>
  <si>
    <t>Mevagissey Surgery</t>
  </si>
  <si>
    <t>Middleway Surgery</t>
  </si>
  <si>
    <t>Morrab Surgery</t>
  </si>
  <si>
    <t>Narrowcliff Surgery</t>
  </si>
  <si>
    <t>Neetside Surgery</t>
  </si>
  <si>
    <t>Newquay Health Centre</t>
  </si>
  <si>
    <t>Oak Tree Surgery</t>
  </si>
  <si>
    <t>Old Bridge Surgery</t>
  </si>
  <si>
    <t>Penryn Surgery</t>
  </si>
  <si>
    <t>Perranporth Surgery</t>
  </si>
  <si>
    <t>Petroc Group Practice</t>
  </si>
  <si>
    <t>Port Isaac Practice</t>
  </si>
  <si>
    <t>Port View Surgery</t>
  </si>
  <si>
    <t>Probus Surgery</t>
  </si>
  <si>
    <t>Quay Lane Surgery</t>
  </si>
  <si>
    <t>Rame Group Practice</t>
  </si>
  <si>
    <t>Rosedean House Surgery</t>
  </si>
  <si>
    <t>Roseland Surgeries</t>
  </si>
  <si>
    <t>Rosmellyn Surgery</t>
  </si>
  <si>
    <t>Ruby Country Medical Practice: Stratton</t>
  </si>
  <si>
    <t>Saltash Health Centre</t>
  </si>
  <si>
    <t>St Austell Healthcare</t>
  </si>
  <si>
    <t>St Keverne Health Centre</t>
  </si>
  <si>
    <t>St Marys Health Centre</t>
  </si>
  <si>
    <t>St. Agnes Surgery</t>
  </si>
  <si>
    <t>Stennack Surgery</t>
  </si>
  <si>
    <t>Sunnyside Surgery</t>
  </si>
  <si>
    <t>Tamar Valley Health</t>
  </si>
  <si>
    <t>The Mullion &amp; Constantine Group Practice</t>
  </si>
  <si>
    <t>The Three Spires Medical Practice</t>
  </si>
  <si>
    <t>Trescobeas Surgery</t>
  </si>
  <si>
    <t>Veor Surgery</t>
  </si>
  <si>
    <t>Wadebridge and Camel Estuary Practice</t>
  </si>
  <si>
    <t>Westover Surgery</t>
  </si>
  <si>
    <t>The Meadows Surgery (SHS)</t>
  </si>
  <si>
    <t>Liphook and Liss Surgery</t>
  </si>
  <si>
    <t>Liphook and Liss Surgery: Liss Surgery</t>
  </si>
  <si>
    <t>Swan Medical Group</t>
  </si>
  <si>
    <t>Coleridge Medical Centre - Newton Poppleford Surgery</t>
  </si>
  <si>
    <t>27000/005 Land to the rear and including Fair Winds, 61 Lymington Bottom Road, Medstead, Alton, GU34 5EP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</si>
</sst>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2"/>
      <color theme="1"/>
      <name val="Gill Sans MT"/>
      <family val="2"/>
    </font>
    <font>
      <sz val="11"/>
      <color indexed="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BFBFB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10" fontId="0" fillId="0" borderId="0" xfId="2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0" borderId="0" xfId="2" applyFont="1" applyAlignment="1">
      <alignment horizontal="center"/>
    </xf>
    <xf numFmtId="9" fontId="2" fillId="0" borderId="0" xfId="2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9" fontId="2" fillId="0" borderId="11" xfId="2" applyFont="1" applyBorder="1" applyAlignment="1">
      <alignment horizontal="center"/>
    </xf>
    <xf numFmtId="9" fontId="2" fillId="0" borderId="12" xfId="2" applyFont="1" applyBorder="1" applyAlignment="1">
      <alignment horizontal="center"/>
    </xf>
    <xf numFmtId="9" fontId="2" fillId="0" borderId="13" xfId="2" applyFont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2" fillId="0" borderId="11" xfId="3" applyNumberFormat="1" applyFont="1" applyBorder="1" applyAlignment="1">
      <alignment horizontal="center"/>
    </xf>
    <xf numFmtId="164" fontId="2" fillId="0" borderId="12" xfId="3" applyNumberFormat="1" applyFont="1" applyBorder="1" applyAlignment="1">
      <alignment horizontal="center"/>
    </xf>
    <xf numFmtId="164" fontId="2" fillId="0" borderId="13" xfId="3" applyNumberFormat="1" applyFont="1" applyBorder="1" applyAlignment="1">
      <alignment horizontal="center"/>
    </xf>
    <xf numFmtId="164" fontId="2" fillId="0" borderId="3" xfId="3" applyNumberFormat="1" applyFont="1" applyBorder="1" applyAlignment="1">
      <alignment horizontal="center"/>
    </xf>
    <xf numFmtId="164" fontId="2" fillId="0" borderId="4" xfId="3" applyNumberFormat="1" applyFont="1" applyBorder="1" applyAlignment="1">
      <alignment horizontal="center"/>
    </xf>
    <xf numFmtId="164" fontId="2" fillId="0" borderId="5" xfId="3" applyNumberFormat="1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64" fontId="4" fillId="5" borderId="9" xfId="0" applyNumberFormat="1" applyFont="1" applyFill="1" applyBorder="1"/>
    <xf numFmtId="164" fontId="4" fillId="5" borderId="1" xfId="0" applyNumberFormat="1" applyFont="1" applyFill="1" applyBorder="1"/>
    <xf numFmtId="164" fontId="4" fillId="5" borderId="10" xfId="0" applyNumberFormat="1" applyFont="1" applyFill="1" applyBorder="1"/>
    <xf numFmtId="2" fontId="0" fillId="0" borderId="0" xfId="1" applyNumberFormat="1" applyFont="1"/>
    <xf numFmtId="165" fontId="0" fillId="5" borderId="4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1" fontId="0" fillId="0" borderId="0" xfId="0" applyNumberFormat="1"/>
    <xf numFmtId="9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6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Border="1"/>
    <xf numFmtId="2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9" fontId="2" fillId="0" borderId="0" xfId="2" applyFont="1" applyFill="1" applyBorder="1" applyAlignment="1">
      <alignment horizontal="center"/>
    </xf>
    <xf numFmtId="9" fontId="2" fillId="0" borderId="11" xfId="2" applyFont="1" applyFill="1" applyBorder="1" applyAlignment="1">
      <alignment horizontal="center"/>
    </xf>
    <xf numFmtId="9" fontId="2" fillId="0" borderId="12" xfId="2" applyFont="1" applyFill="1" applyBorder="1" applyAlignment="1">
      <alignment horizontal="center"/>
    </xf>
    <xf numFmtId="9" fontId="2" fillId="0" borderId="13" xfId="2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18" xfId="3" applyNumberFormat="1" applyFont="1" applyBorder="1"/>
    <xf numFmtId="0" fontId="8" fillId="0" borderId="28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0" borderId="27" xfId="3" applyNumberFormat="1" applyFont="1" applyBorder="1" applyAlignment="1">
      <alignment vertical="center"/>
    </xf>
    <xf numFmtId="164" fontId="0" fillId="0" borderId="29" xfId="3" applyNumberFormat="1" applyFont="1" applyBorder="1" applyAlignment="1"/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3" applyNumberFormat="1" applyFont="1" applyBorder="1" applyAlignment="1">
      <alignment vertical="center"/>
    </xf>
    <xf numFmtId="164" fontId="0" fillId="0" borderId="10" xfId="3" applyNumberFormat="1" applyFont="1" applyBorder="1" applyAlignment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64" fontId="8" fillId="0" borderId="12" xfId="3" applyNumberFormat="1" applyFont="1" applyBorder="1" applyAlignment="1">
      <alignment vertical="center"/>
    </xf>
    <xf numFmtId="164" fontId="0" fillId="0" borderId="13" xfId="3" applyNumberFormat="1" applyFont="1" applyBorder="1" applyAlignment="1"/>
    <xf numFmtId="2" fontId="0" fillId="5" borderId="14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/>
    <xf numFmtId="0" fontId="0" fillId="0" borderId="0" xfId="0" applyAlignment="1">
      <alignment vertical="center"/>
    </xf>
    <xf numFmtId="166" fontId="0" fillId="0" borderId="0" xfId="0" applyNumberFormat="1"/>
    <xf numFmtId="1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/>
      <protection locked="0"/>
    </xf>
    <xf numFmtId="2" fontId="6" fillId="0" borderId="26" xfId="0" applyNumberFormat="1" applyFont="1" applyBorder="1" applyAlignment="1" applyProtection="1">
      <alignment horizontal="center" vertical="center"/>
      <protection locked="0"/>
    </xf>
    <xf numFmtId="2" fontId="6" fillId="0" borderId="27" xfId="0" applyNumberFormat="1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</cellXfs>
  <cellStyles count="5">
    <cellStyle name="Comma" xfId="1" builtinId="3"/>
    <cellStyle name="Currency" xfId="3" builtinId="4"/>
    <cellStyle name="Normal" xfId="0" builtinId="0"/>
    <cellStyle name="Normal 2" xfId="4" xr:uid="{00000000-0005-0000-0000-00002F000000}"/>
    <cellStyle name="Percent" xfId="2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</dxfs>
  <tableStyles count="3" defaultTableStyle="TableStyleMedium2" defaultPivotStyle="PivotStyleLight16">
    <tableStyle name="Table Style 1" pivot="0" count="0" xr9:uid="{9E1F1D5E-85F7-4B68-8423-D79800CB9CFC}"/>
    <tableStyle name="Table Style 2" pivot="0" count="0" xr9:uid="{105D3468-81FF-4448-AEC9-FA99D6CCC9AB}"/>
    <tableStyle name="Table Style 3" pivot="0" count="0" xr9:uid="{97C3F3DA-6AB5-476D-8464-A4C390720820}"/>
  </tableStyles>
  <colors>
    <mruColors>
      <color rgb="FFC6EFCE"/>
      <color rgb="FF99FF33"/>
      <color rgb="FF66FF99"/>
      <color rgb="FF99FF99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8D1CE6-5FA4-45CE-AD5F-7C27E1CB87AB}" name="Table16" displayName="Table16" ref="A2:A6" totalsRowShown="0" headerRowDxfId="37" dataDxfId="36" headerRowCellStyle="Comma" dataCellStyle="Comma">
  <tableColumns count="1">
    <tableColumn id="1" xr3:uid="{1FA23B6D-7A9B-4D49-BB49-521CD084506C}" name="ICB" dataDxfId="3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45EF526-19BE-4262-AB19-E3A6861C5B5B}" name="Table12" displayName="Table12" ref="C2:C192" totalsRowShown="0">
  <autoFilter ref="C2:C192" xr:uid="{C137C8F5-04A7-41CE-8880-14563958BCB6}"/>
  <tableColumns count="1">
    <tableColumn id="1" xr3:uid="{5E424BBB-25F0-4A3D-B2B6-662F22171BFC}" name="Devon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5E1921F-DC29-43EB-BEAE-CE06C79BD919}" name="Table13" displayName="Table13" ref="E2:E81" totalsRowShown="0">
  <autoFilter ref="E2:E81" xr:uid="{BE34FA81-7A10-4F41-AF8C-84792ECF56F1}"/>
  <tableColumns count="1">
    <tableColumn id="1" xr3:uid="{6E092A2E-B9D6-406E-893E-1EE830D41FED}" name="Somerset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485A41-49B6-4278-9B78-CD8E48F318D6}" name="Table2" displayName="Table2" ref="G2:G223" totalsRowShown="0" headerRowDxfId="34" dataDxfId="33" tableBorderDxfId="32">
  <autoFilter ref="G2:G223" xr:uid="{1C8AF75D-B4D2-4D36-9FDF-9FE017BAEC7E}"/>
  <tableColumns count="1">
    <tableColumn id="1" xr3:uid="{9AD7B117-6F3A-4C70-8BCC-76B99C93828C}" name="HIOW" dataDxfId="3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E9A357-1BB5-4E68-BBCA-203EFA74A526}" name="Table22" displayName="Table22" ref="I2:I57" totalsRowShown="0" headerRowDxfId="30" dataDxfId="29" tableBorderDxfId="28">
  <autoFilter ref="I2:I57" xr:uid="{C6E9A357-1BB5-4E68-BBCA-203EFA74A526}"/>
  <tableColumns count="1">
    <tableColumn id="1" xr3:uid="{25117F1F-B1D6-42B3-9021-51B5DDD96C80}" name="Cornwall" dataDxfId="2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38" zoomScaleNormal="100" workbookViewId="0">
      <selection activeCell="B2" sqref="B2:F2"/>
    </sheetView>
  </sheetViews>
  <sheetFormatPr defaultColWidth="8.88671875" defaultRowHeight="14.4" x14ac:dyDescent="0.3"/>
  <cols>
    <col min="1" max="1" width="35.5546875" bestFit="1" customWidth="1"/>
    <col min="2" max="6" width="15.6640625" customWidth="1"/>
  </cols>
  <sheetData>
    <row r="1" spans="1:12" ht="15" thickBot="1" x14ac:dyDescent="0.35">
      <c r="B1" s="108"/>
      <c r="C1" s="108"/>
      <c r="D1" s="1"/>
      <c r="F1" s="1"/>
    </row>
    <row r="2" spans="1:12" ht="34.5" customHeight="1" thickBot="1" x14ac:dyDescent="0.35">
      <c r="A2" t="s">
        <v>0</v>
      </c>
      <c r="B2" s="112" t="s">
        <v>652</v>
      </c>
      <c r="C2" s="113"/>
      <c r="D2" s="113"/>
      <c r="E2" s="113"/>
      <c r="F2" s="114"/>
    </row>
    <row r="3" spans="1:12" ht="18.899999999999999" customHeight="1" thickBot="1" x14ac:dyDescent="0.35">
      <c r="A3" t="s">
        <v>1</v>
      </c>
      <c r="B3" s="109" t="s">
        <v>57</v>
      </c>
      <c r="C3" s="110"/>
      <c r="D3" s="110"/>
      <c r="E3" s="110"/>
      <c r="F3" s="111"/>
      <c r="K3" s="1"/>
    </row>
    <row r="4" spans="1:12" ht="18.899999999999999" customHeight="1" thickBot="1" x14ac:dyDescent="0.35">
      <c r="A4" t="s">
        <v>2</v>
      </c>
      <c r="B4" s="109" t="s">
        <v>370</v>
      </c>
      <c r="C4" s="110"/>
      <c r="D4" s="110"/>
      <c r="E4" s="110"/>
      <c r="F4" s="111"/>
    </row>
    <row r="5" spans="1:12" ht="18.899999999999999" customHeight="1" thickBot="1" x14ac:dyDescent="0.35">
      <c r="B5" s="12"/>
      <c r="C5" s="12"/>
      <c r="D5" s="12"/>
      <c r="E5" s="12"/>
      <c r="F5" s="12"/>
    </row>
    <row r="6" spans="1:12" ht="29.4" thickBot="1" x14ac:dyDescent="0.35">
      <c r="B6" s="46" t="s">
        <v>3</v>
      </c>
      <c r="C6" s="47" t="s">
        <v>386</v>
      </c>
      <c r="D6" s="47" t="s">
        <v>547</v>
      </c>
      <c r="E6" s="47"/>
      <c r="F6" s="47"/>
    </row>
    <row r="7" spans="1:12" ht="15" thickBot="1" x14ac:dyDescent="0.35">
      <c r="A7" t="s">
        <v>4</v>
      </c>
      <c r="B7" s="56"/>
      <c r="C7" s="54"/>
      <c r="D7" s="54"/>
      <c r="E7" s="54"/>
      <c r="F7" s="55"/>
    </row>
    <row r="8" spans="1:12" x14ac:dyDescent="0.3">
      <c r="A8" t="s">
        <v>5</v>
      </c>
      <c r="B8" s="48">
        <f>C8</f>
        <v>53</v>
      </c>
      <c r="C8" s="49">
        <v>53</v>
      </c>
      <c r="D8" s="49">
        <v>53</v>
      </c>
      <c r="E8" s="49"/>
      <c r="F8" s="50"/>
      <c r="K8" s="2"/>
      <c r="L8" s="1"/>
    </row>
    <row r="9" spans="1:12" x14ac:dyDescent="0.3">
      <c r="A9" t="s">
        <v>5</v>
      </c>
      <c r="B9" s="29">
        <f t="shared" ref="B9:B10" si="0">C9</f>
        <v>0</v>
      </c>
      <c r="C9" s="8"/>
      <c r="D9" s="8"/>
      <c r="E9" s="8"/>
      <c r="F9" s="13"/>
      <c r="K9" s="2"/>
      <c r="L9" s="1"/>
    </row>
    <row r="10" spans="1:12" x14ac:dyDescent="0.3">
      <c r="A10" t="s">
        <v>6</v>
      </c>
      <c r="B10" s="30">
        <f t="shared" si="0"/>
        <v>53</v>
      </c>
      <c r="C10" s="52">
        <f>SUM(C8:C9)</f>
        <v>53</v>
      </c>
      <c r="D10" s="52">
        <f>SUM(D8:D9)</f>
        <v>53</v>
      </c>
      <c r="E10" s="52">
        <f>SUM(E8:E9)</f>
        <v>0</v>
      </c>
      <c r="F10" s="53">
        <f>SUM(F8:F9)</f>
        <v>0</v>
      </c>
      <c r="K10" s="2"/>
      <c r="L10" s="1"/>
    </row>
    <row r="11" spans="1:12" ht="15" thickBot="1" x14ac:dyDescent="0.35">
      <c r="A11" t="s">
        <v>7</v>
      </c>
      <c r="B11" s="100">
        <f>LOOKUP($B$3,Variables!$A$3:$A$30,Variables!$B$3:$B$30)</f>
        <v>2.35</v>
      </c>
      <c r="C11" s="101">
        <f>LOOKUP($B$3,Variables!$A$3:$A$30,Variables!$B$3:$B$30)</f>
        <v>2.35</v>
      </c>
      <c r="D11" s="101">
        <f>LOOKUP($B$3,Variables!$A$3:$A$30,Variables!$B$3:$B$30)</f>
        <v>2.35</v>
      </c>
      <c r="E11" s="101">
        <f>LOOKUP($B$3,Variables!$A$3:$A$30,Variables!$B$3:$B$30)</f>
        <v>2.35</v>
      </c>
      <c r="F11" s="102">
        <f>LOOKUP($B$3,Variables!$A$3:$A$30,Variables!$B$3:$B$30)</f>
        <v>2.35</v>
      </c>
      <c r="K11" s="3"/>
    </row>
    <row r="12" spans="1:12" ht="15" thickBot="1" x14ac:dyDescent="0.35">
      <c r="A12" t="s">
        <v>8</v>
      </c>
      <c r="B12" s="32">
        <f>B11*(B8+B9)</f>
        <v>124.55000000000001</v>
      </c>
      <c r="C12" s="32">
        <f t="shared" ref="C12:F12" si="1">C11*(C8+C9)</f>
        <v>124.55000000000001</v>
      </c>
      <c r="D12" s="32">
        <f t="shared" si="1"/>
        <v>124.55000000000001</v>
      </c>
      <c r="E12" s="32">
        <f t="shared" si="1"/>
        <v>0</v>
      </c>
      <c r="F12" s="32">
        <f t="shared" si="1"/>
        <v>0</v>
      </c>
    </row>
    <row r="13" spans="1:12" ht="15" thickBot="1" x14ac:dyDescent="0.35">
      <c r="A13" t="s">
        <v>9</v>
      </c>
      <c r="B13" s="31">
        <f>'Consented and Commenced'!C3</f>
        <v>0</v>
      </c>
      <c r="C13" s="11"/>
      <c r="D13" s="11"/>
      <c r="E13" s="11"/>
      <c r="F13" s="11"/>
    </row>
    <row r="14" spans="1:12" ht="15" thickBot="1" x14ac:dyDescent="0.35">
      <c r="A14" t="s">
        <v>10</v>
      </c>
      <c r="B14" s="32">
        <f>B13*B11</f>
        <v>0</v>
      </c>
      <c r="C14" s="11"/>
      <c r="D14" s="11"/>
      <c r="E14" s="11"/>
      <c r="F14" s="11"/>
    </row>
    <row r="15" spans="1:12" x14ac:dyDescent="0.3">
      <c r="B15" s="11"/>
      <c r="C15" s="11"/>
      <c r="D15" s="11"/>
      <c r="E15" s="11"/>
      <c r="F15" s="11"/>
    </row>
    <row r="16" spans="1:12" ht="15" thickBot="1" x14ac:dyDescent="0.35">
      <c r="A16" s="1" t="s">
        <v>11</v>
      </c>
    </row>
    <row r="17" spans="1:12" x14ac:dyDescent="0.3">
      <c r="A17" t="s">
        <v>12</v>
      </c>
      <c r="B17" s="33">
        <f>SUM(C17:F17)</f>
        <v>11546</v>
      </c>
      <c r="C17" s="14">
        <f>IF(ISBLANK(C6),"",VLOOKUP(C6,'GP Data'!A:C,3,FALSE))</f>
        <v>4518</v>
      </c>
      <c r="D17" s="14">
        <f>IF(ISBLANK(D6),"",VLOOKUP(D6,'GP Data'!A:C,3,FALSE))</f>
        <v>7028</v>
      </c>
      <c r="E17" s="14" t="str">
        <f>IF(ISBLANK(E6),"",VLOOKUP(E6,'GP Data'!A:C,3,FALSE))</f>
        <v/>
      </c>
      <c r="F17" s="55" t="str">
        <f>IF(ISBLANK(F6),"",VLOOKUP(F6,'GP Data'!A:C,3,FALSE))</f>
        <v/>
      </c>
    </row>
    <row r="18" spans="1:12" x14ac:dyDescent="0.3">
      <c r="A18" t="s">
        <v>13</v>
      </c>
      <c r="B18" s="39">
        <f>B35/B33</f>
        <v>12612.5</v>
      </c>
      <c r="C18" s="34">
        <f>C35/C33</f>
        <v>3850</v>
      </c>
      <c r="D18" s="34">
        <f>D35/D33</f>
        <v>8762.5</v>
      </c>
      <c r="E18" s="34" t="e">
        <f>E35/E33</f>
        <v>#VALUE!</v>
      </c>
      <c r="F18" s="35" t="e">
        <f>F35/F33</f>
        <v>#VALUE!</v>
      </c>
      <c r="K18" s="2"/>
      <c r="L18" s="1"/>
    </row>
    <row r="19" spans="1:12" x14ac:dyDescent="0.3">
      <c r="A19" t="s">
        <v>14</v>
      </c>
      <c r="B19" s="15">
        <f>B17-B18</f>
        <v>-1066.5</v>
      </c>
      <c r="C19" s="7">
        <f>C17-C18</f>
        <v>668</v>
      </c>
      <c r="D19" s="7">
        <f t="shared" ref="D19:F19" si="2">D17-D18</f>
        <v>-1734.5</v>
      </c>
      <c r="E19" s="7" t="e">
        <f>E17-E18</f>
        <v>#VALUE!</v>
      </c>
      <c r="F19" s="72" t="e">
        <f t="shared" si="2"/>
        <v>#VALUE!</v>
      </c>
      <c r="K19" s="2"/>
      <c r="L19" s="2"/>
    </row>
    <row r="20" spans="1:12" ht="15" thickBot="1" x14ac:dyDescent="0.35">
      <c r="A20" t="s">
        <v>15</v>
      </c>
      <c r="B20" s="16">
        <f>B17/B18</f>
        <v>0.91544103072348859</v>
      </c>
      <c r="C20" s="17">
        <f>C17/C18</f>
        <v>1.1735064935064936</v>
      </c>
      <c r="D20" s="17">
        <f>D17/D18</f>
        <v>0.8020542082738944</v>
      </c>
      <c r="E20" s="17" t="e">
        <f>E17/E18</f>
        <v>#VALUE!</v>
      </c>
      <c r="F20" s="18" t="e">
        <f>F17/F18</f>
        <v>#VALUE!</v>
      </c>
      <c r="K20" s="2"/>
      <c r="L20" s="1"/>
    </row>
    <row r="21" spans="1:12" x14ac:dyDescent="0.3">
      <c r="B21" s="10"/>
      <c r="C21" s="10"/>
      <c r="D21" s="10"/>
      <c r="E21" s="10"/>
      <c r="F21" s="10"/>
      <c r="K21" s="2"/>
      <c r="L21" s="1"/>
    </row>
    <row r="22" spans="1:12" ht="15" thickBot="1" x14ac:dyDescent="0.35">
      <c r="A22" s="1" t="s">
        <v>16</v>
      </c>
      <c r="B22" s="66"/>
      <c r="C22" s="66"/>
      <c r="D22" s="66"/>
      <c r="E22" s="66"/>
      <c r="F22" s="66"/>
      <c r="K22" s="2"/>
      <c r="L22" s="1"/>
    </row>
    <row r="23" spans="1:12" x14ac:dyDescent="0.3">
      <c r="A23" t="s">
        <v>12</v>
      </c>
      <c r="B23" s="33">
        <f>B17+B14</f>
        <v>11546</v>
      </c>
      <c r="C23" s="70">
        <f>IF(ISBLANK(C17),"",C17+$B$14)</f>
        <v>4518</v>
      </c>
      <c r="D23" s="70">
        <f>IF(ISBLANK(D17),"",D17+$B$14)</f>
        <v>7028</v>
      </c>
      <c r="E23" s="70" t="e">
        <f>IF(ISBLANK(E17),"",E17+$B$14)</f>
        <v>#VALUE!</v>
      </c>
      <c r="F23" s="71" t="e">
        <f>IF(ISBLANK(F17),"",F17+$B$14)</f>
        <v>#VALUE!</v>
      </c>
      <c r="K23" s="2"/>
      <c r="L23" s="1"/>
    </row>
    <row r="24" spans="1:12" x14ac:dyDescent="0.3">
      <c r="A24" t="s">
        <v>13</v>
      </c>
      <c r="B24" s="39">
        <f>B35/B33</f>
        <v>12612.5</v>
      </c>
      <c r="C24" s="34">
        <f>C35/C33</f>
        <v>3850</v>
      </c>
      <c r="D24" s="34">
        <f t="shared" ref="D24:F24" si="3">D35/D33</f>
        <v>8762.5</v>
      </c>
      <c r="E24" s="34" t="e">
        <f t="shared" si="3"/>
        <v>#VALUE!</v>
      </c>
      <c r="F24" s="35" t="e">
        <f t="shared" si="3"/>
        <v>#VALUE!</v>
      </c>
      <c r="K24" s="2"/>
      <c r="L24" s="1"/>
    </row>
    <row r="25" spans="1:12" x14ac:dyDescent="0.3">
      <c r="A25" t="s">
        <v>14</v>
      </c>
      <c r="B25" s="15">
        <f>B23-B24</f>
        <v>-1066.5</v>
      </c>
      <c r="C25" s="7">
        <f>C23-C24</f>
        <v>668</v>
      </c>
      <c r="D25" s="7">
        <f t="shared" ref="D25" si="4">D23-D24</f>
        <v>-1734.5</v>
      </c>
      <c r="E25" s="7" t="e">
        <f>E23-E24</f>
        <v>#VALUE!</v>
      </c>
      <c r="F25" s="72" t="e">
        <f t="shared" ref="F25" si="5">F23-F24</f>
        <v>#VALUE!</v>
      </c>
      <c r="K25" s="2"/>
      <c r="L25" s="1"/>
    </row>
    <row r="26" spans="1:12" ht="15" thickBot="1" x14ac:dyDescent="0.35">
      <c r="A26" t="s">
        <v>15</v>
      </c>
      <c r="B26" s="67">
        <f>B23/B24</f>
        <v>0.91544103072348859</v>
      </c>
      <c r="C26" s="68">
        <f>C23/C24</f>
        <v>1.1735064935064936</v>
      </c>
      <c r="D26" s="68">
        <f>D23/D24</f>
        <v>0.8020542082738944</v>
      </c>
      <c r="E26" s="68" t="e">
        <f>E23/E24</f>
        <v>#VALUE!</v>
      </c>
      <c r="F26" s="69" t="e">
        <f>F23/F24</f>
        <v>#VALUE!</v>
      </c>
      <c r="K26" s="2"/>
      <c r="L26" s="1"/>
    </row>
    <row r="27" spans="1:12" x14ac:dyDescent="0.3">
      <c r="B27" s="66"/>
      <c r="C27" s="66"/>
      <c r="D27" s="66"/>
      <c r="E27" s="66"/>
      <c r="F27" s="66"/>
      <c r="K27" s="2"/>
      <c r="L27" s="1"/>
    </row>
    <row r="28" spans="1:12" ht="15" thickBot="1" x14ac:dyDescent="0.35">
      <c r="A28" s="1" t="s">
        <v>17</v>
      </c>
      <c r="B28" s="4"/>
      <c r="C28" s="9"/>
      <c r="D28" s="9"/>
      <c r="E28" s="9"/>
      <c r="F28" s="9"/>
      <c r="K28" s="2"/>
      <c r="L28" s="1"/>
    </row>
    <row r="29" spans="1:12" x14ac:dyDescent="0.3">
      <c r="A29" t="s">
        <v>18</v>
      </c>
      <c r="B29" s="33">
        <f>B23+B12</f>
        <v>11670.55</v>
      </c>
      <c r="C29" s="70">
        <f t="shared" ref="C29:F29" si="6">C23+C12</f>
        <v>4642.55</v>
      </c>
      <c r="D29" s="70">
        <f t="shared" si="6"/>
        <v>7152.55</v>
      </c>
      <c r="E29" s="70" t="e">
        <f t="shared" si="6"/>
        <v>#VALUE!</v>
      </c>
      <c r="F29" s="71" t="e">
        <f t="shared" si="6"/>
        <v>#VALUE!</v>
      </c>
    </row>
    <row r="30" spans="1:12" x14ac:dyDescent="0.3">
      <c r="A30" t="s">
        <v>14</v>
      </c>
      <c r="B30" s="15">
        <f>B29-B24</f>
        <v>-941.95000000000073</v>
      </c>
      <c r="C30" s="7">
        <f t="shared" ref="C30:F30" si="7">C29-C24</f>
        <v>792.55000000000018</v>
      </c>
      <c r="D30" s="7">
        <f t="shared" si="7"/>
        <v>-1609.9499999999998</v>
      </c>
      <c r="E30" s="7" t="e">
        <f t="shared" si="7"/>
        <v>#VALUE!</v>
      </c>
      <c r="F30" s="72" t="e">
        <f t="shared" si="7"/>
        <v>#VALUE!</v>
      </c>
    </row>
    <row r="31" spans="1:12" ht="15" thickBot="1" x14ac:dyDescent="0.35">
      <c r="A31" t="s">
        <v>15</v>
      </c>
      <c r="B31" s="16">
        <f>B29/B18</f>
        <v>0.92531615460852323</v>
      </c>
      <c r="C31" s="17">
        <f>C29/C18</f>
        <v>1.205857142857143</v>
      </c>
      <c r="D31" s="17">
        <f>D29/D18</f>
        <v>0.81626818830242509</v>
      </c>
      <c r="E31" s="17" t="e">
        <f>E29/E18</f>
        <v>#VALUE!</v>
      </c>
      <c r="F31" s="18" t="e">
        <f>F29/F18</f>
        <v>#VALUE!</v>
      </c>
    </row>
    <row r="32" spans="1:12" ht="15" thickBot="1" x14ac:dyDescent="0.35">
      <c r="B32" s="4"/>
      <c r="C32" s="4"/>
      <c r="D32" s="4"/>
      <c r="E32" s="4"/>
      <c r="F32" s="4"/>
    </row>
    <row r="33" spans="1:9" ht="15" thickBot="1" x14ac:dyDescent="0.35">
      <c r="A33" t="s">
        <v>19</v>
      </c>
      <c r="B33" s="51">
        <f>ROUND(AVERAGEIF(C33:F33,"&lt;&gt;#N/A"),3)</f>
        <v>0.08</v>
      </c>
      <c r="C33" s="44">
        <f t="array" ref="C33">INDEX(Variables!D35:D43,MATCH(TRUE,VALUE(Variables!D35:D43)&gt;0,0))</f>
        <v>0.08</v>
      </c>
      <c r="D33" s="44">
        <f t="array" ref="D33">INDEX(Variables!E35:E43,MATCH(TRUE,VALUE(Variables!E35:E43)&gt;0,0))</f>
        <v>0.08</v>
      </c>
      <c r="E33" s="44" t="e">
        <f t="array" ref="E33">INDEX(Variables!F35:F43,MATCH(TRUE,VALUE(Variables!F35:F43)&gt;0,0))</f>
        <v>#N/A</v>
      </c>
      <c r="F33" s="45" t="e">
        <f t="array" ref="F33">INDEX(Variables!G35:G43,MATCH(TRUE,VALUE(Variables!G35:G43)&gt;0,0))</f>
        <v>#N/A</v>
      </c>
    </row>
    <row r="34" spans="1:9" ht="15" thickBot="1" x14ac:dyDescent="0.35">
      <c r="B34" s="4"/>
      <c r="C34" s="4"/>
      <c r="D34" s="4"/>
      <c r="E34" s="4"/>
      <c r="F34" s="4"/>
    </row>
    <row r="35" spans="1:9" x14ac:dyDescent="0.3">
      <c r="A35" t="s">
        <v>20</v>
      </c>
      <c r="B35" s="36">
        <f>SUM(C35:F35)</f>
        <v>1009</v>
      </c>
      <c r="C35" s="19">
        <f>IF(ISBLANK(C6),"",VLOOKUP(C6,'GP Data'!A:C,2,FALSE))</f>
        <v>308</v>
      </c>
      <c r="D35" s="19">
        <f>IF(ISBLANK(D6),"",VLOOKUP(D6,'GP Data'!A:C,2,FALSE))</f>
        <v>701</v>
      </c>
      <c r="E35" s="19" t="str">
        <f>IF(ISBLANK(E6),"",VLOOKUP(E6,'GP Data'!A:C,2,FALSE))</f>
        <v/>
      </c>
      <c r="F35" s="55" t="str">
        <f>IF(ISBLANK(F6),"",VLOOKUP(F6,'GP Data'!A:C,2,FALSE))</f>
        <v/>
      </c>
      <c r="I35" s="57"/>
    </row>
    <row r="36" spans="1:9" x14ac:dyDescent="0.3">
      <c r="A36" t="s">
        <v>21</v>
      </c>
      <c r="B36" s="37">
        <f>B23*B33</f>
        <v>923.68000000000006</v>
      </c>
      <c r="C36" s="38">
        <f>C23*C33</f>
        <v>361.44</v>
      </c>
      <c r="D36" s="38">
        <f t="shared" ref="D36:F36" si="8">D23*D33</f>
        <v>562.24</v>
      </c>
      <c r="E36" s="38" t="e">
        <f t="shared" si="8"/>
        <v>#VALUE!</v>
      </c>
      <c r="F36" s="74" t="e">
        <f t="shared" si="8"/>
        <v>#VALUE!</v>
      </c>
    </row>
    <row r="37" spans="1:9" x14ac:dyDescent="0.3">
      <c r="A37" t="s">
        <v>22</v>
      </c>
      <c r="B37" s="75">
        <f>IF(B30&lt;0,(B29+B25)*B33,IF(AND(B30&gt;0,B30&lt;=B12),(B30*B33)+B35,(B29-B25)*B33))</f>
        <v>848.32399999999996</v>
      </c>
      <c r="C37" s="73">
        <f t="shared" ref="C37:E37" si="9">IF(C30&lt;0,(C29+C25)*C33,IF(AND(C30&gt;0,C30&lt;=C12),(C30*C33)+C35,(C29-C25)*C33))</f>
        <v>317.964</v>
      </c>
      <c r="D37" s="73">
        <f t="shared" si="9"/>
        <v>433.44400000000002</v>
      </c>
      <c r="E37" s="73" t="e">
        <f t="shared" si="9"/>
        <v>#VALUE!</v>
      </c>
      <c r="F37" s="76" t="e">
        <f>IF(F30&lt;0,(F29+F25)*F33,IF(AND(F30&gt;0,F30&lt;=F12),(F30*F33)+F35,(F29-F25)*F33))</f>
        <v>#VALUE!</v>
      </c>
    </row>
    <row r="38" spans="1:9" ht="15" thickBot="1" x14ac:dyDescent="0.35">
      <c r="A38" t="s">
        <v>23</v>
      </c>
      <c r="B38" s="77">
        <f>IF(B30&lt;0,0,(B37-B35))</f>
        <v>0</v>
      </c>
      <c r="C38" s="78">
        <f t="shared" ref="C38:D38" si="10">IF(C30&lt;0,0,(C37-C35))</f>
        <v>9.9639999999999986</v>
      </c>
      <c r="D38" s="78">
        <f t="shared" si="10"/>
        <v>0</v>
      </c>
      <c r="E38" s="78" t="e">
        <f t="shared" ref="E38:F38" si="11">IF(E30&lt;0,0,(E37-E35))</f>
        <v>#VALUE!</v>
      </c>
      <c r="F38" s="79" t="e">
        <f t="shared" si="11"/>
        <v>#VALUE!</v>
      </c>
    </row>
    <row r="39" spans="1:9" ht="15" thickBot="1" x14ac:dyDescent="0.35">
      <c r="B39" s="4"/>
      <c r="C39" s="4"/>
      <c r="D39" s="4"/>
      <c r="E39" s="4"/>
      <c r="F39" s="4"/>
    </row>
    <row r="40" spans="1:9" x14ac:dyDescent="0.3">
      <c r="A40" t="s">
        <v>24</v>
      </c>
      <c r="B40" s="20">
        <f>B38</f>
        <v>0</v>
      </c>
      <c r="C40" s="21">
        <f t="shared" ref="C40:D40" si="12">C38</f>
        <v>9.9639999999999986</v>
      </c>
      <c r="D40" s="21">
        <f t="shared" si="12"/>
        <v>0</v>
      </c>
      <c r="E40" s="21" t="e">
        <f t="shared" ref="E40:F40" si="13">E38</f>
        <v>#VALUE!</v>
      </c>
      <c r="F40" s="22" t="e">
        <f t="shared" si="13"/>
        <v>#VALUE!</v>
      </c>
    </row>
    <row r="41" spans="1:9" x14ac:dyDescent="0.3">
      <c r="A41" t="s">
        <v>25</v>
      </c>
      <c r="B41" s="40">
        <v>3577</v>
      </c>
      <c r="C41" s="41">
        <v>3577</v>
      </c>
      <c r="D41" s="41">
        <v>3577</v>
      </c>
      <c r="E41" s="41">
        <v>3577</v>
      </c>
      <c r="F41" s="42">
        <v>3577</v>
      </c>
    </row>
    <row r="42" spans="1:9" ht="15" thickBot="1" x14ac:dyDescent="0.35">
      <c r="A42" t="s">
        <v>26</v>
      </c>
      <c r="B42" s="23">
        <f>B40*B41</f>
        <v>0</v>
      </c>
      <c r="C42" s="24">
        <f t="shared" ref="C42:D42" si="14">C40*C41</f>
        <v>35641.227999999996</v>
      </c>
      <c r="D42" s="24">
        <f t="shared" si="14"/>
        <v>0</v>
      </c>
      <c r="E42" s="24" t="e">
        <f t="shared" ref="E42:F42" si="15">E40*E41</f>
        <v>#VALUE!</v>
      </c>
      <c r="F42" s="25" t="e">
        <f t="shared" si="15"/>
        <v>#VALUE!</v>
      </c>
    </row>
    <row r="43" spans="1:9" ht="15" thickBot="1" x14ac:dyDescent="0.35">
      <c r="B43" s="5"/>
      <c r="C43" s="5"/>
      <c r="D43" s="5"/>
      <c r="E43" s="5"/>
      <c r="F43" s="5"/>
    </row>
    <row r="44" spans="1:9" ht="15" thickBot="1" x14ac:dyDescent="0.35">
      <c r="A44" t="s">
        <v>27</v>
      </c>
      <c r="B44" s="26">
        <f>B42/B8</f>
        <v>0</v>
      </c>
      <c r="C44" s="27">
        <f>C42/C8</f>
        <v>672.47599999999989</v>
      </c>
      <c r="D44" s="27">
        <f>D42/D8</f>
        <v>0</v>
      </c>
      <c r="E44" s="27" t="e">
        <f>E42/E8</f>
        <v>#VALUE!</v>
      </c>
      <c r="F44" s="28" t="e">
        <f>F42/F8</f>
        <v>#VALUE!</v>
      </c>
    </row>
    <row r="46" spans="1:9" x14ac:dyDescent="0.3">
      <c r="B46" s="6"/>
      <c r="C46" s="6"/>
      <c r="D46" s="6"/>
      <c r="E46" s="6"/>
      <c r="F46" s="6"/>
    </row>
  </sheetData>
  <mergeCells count="4">
    <mergeCell ref="B1:C1"/>
    <mergeCell ref="B3:F3"/>
    <mergeCell ref="B2:F2"/>
    <mergeCell ref="B4:F4"/>
  </mergeCells>
  <conditionalFormatting sqref="B36">
    <cfRule type="cellIs" dxfId="26" priority="94" operator="greaterThan">
      <formula>$B$35</formula>
    </cfRule>
  </conditionalFormatting>
  <conditionalFormatting sqref="B19:F19">
    <cfRule type="cellIs" dxfId="25" priority="66" operator="lessThan">
      <formula>0</formula>
    </cfRule>
    <cfRule type="cellIs" dxfId="24" priority="67" operator="greaterThan">
      <formula>0</formula>
    </cfRule>
  </conditionalFormatting>
  <conditionalFormatting sqref="B20:F20">
    <cfRule type="cellIs" dxfId="23" priority="3" operator="lessThan">
      <formula>1</formula>
    </cfRule>
  </conditionalFormatting>
  <conditionalFormatting sqref="B20:F22">
    <cfRule type="cellIs" dxfId="22" priority="32" operator="greaterThan">
      <formula>1</formula>
    </cfRule>
    <cfRule type="cellIs" dxfId="21" priority="33" operator="greaterThan">
      <formula>100</formula>
    </cfRule>
  </conditionalFormatting>
  <conditionalFormatting sqref="B25:F25"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B26:F26">
    <cfRule type="cellIs" dxfId="18" priority="2" operator="lessThan">
      <formula>1</formula>
    </cfRule>
  </conditionalFormatting>
  <conditionalFormatting sqref="B26:F27">
    <cfRule type="cellIs" dxfId="17" priority="4" operator="greaterThan">
      <formula>1</formula>
    </cfRule>
    <cfRule type="cellIs" dxfId="16" priority="5" operator="greaterThan">
      <formula>100</formula>
    </cfRule>
  </conditionalFormatting>
  <conditionalFormatting sqref="B30:F30">
    <cfRule type="cellIs" dxfId="15" priority="103" operator="lessThan">
      <formula>0</formula>
    </cfRule>
    <cfRule type="cellIs" dxfId="14" priority="104" operator="greaterThan">
      <formula>0</formula>
    </cfRule>
  </conditionalFormatting>
  <conditionalFormatting sqref="B31:F31">
    <cfRule type="cellIs" dxfId="13" priority="1" operator="lessThan">
      <formula>1</formula>
    </cfRule>
    <cfRule type="cellIs" dxfId="12" priority="48" operator="greaterThan">
      <formula>1</formula>
    </cfRule>
    <cfRule type="cellIs" dxfId="11" priority="49" operator="greaterThan">
      <formula>100</formula>
    </cfRule>
  </conditionalFormatting>
  <conditionalFormatting sqref="B37:F37">
    <cfRule type="cellIs" dxfId="10" priority="73" operator="greaterThan">
      <formula>B$35</formula>
    </cfRule>
    <cfRule type="cellIs" dxfId="9" priority="96" operator="lessThan">
      <formula>B$35</formula>
    </cfRule>
  </conditionalFormatting>
  <conditionalFormatting sqref="B37:F38">
    <cfRule type="cellIs" dxfId="8" priority="43" operator="lessThan">
      <formula>0.01</formula>
    </cfRule>
  </conditionalFormatting>
  <conditionalFormatting sqref="B38:F38">
    <cfRule type="cellIs" dxfId="7" priority="57" operator="greaterThan">
      <formula>0.01</formula>
    </cfRule>
  </conditionalFormatting>
  <conditionalFormatting sqref="B40:F40">
    <cfRule type="cellIs" dxfId="6" priority="42" operator="lessThan">
      <formula>0.01</formula>
    </cfRule>
    <cfRule type="cellIs" dxfId="5" priority="56" operator="greaterThan">
      <formula>0</formula>
    </cfRule>
  </conditionalFormatting>
  <conditionalFormatting sqref="B42:F42">
    <cfRule type="cellIs" dxfId="4" priority="62" operator="lessThan">
      <formula>0</formula>
    </cfRule>
    <cfRule type="cellIs" dxfId="3" priority="63" operator="greaterThan">
      <formula>0</formula>
    </cfRule>
  </conditionalFormatting>
  <conditionalFormatting sqref="B44:F44">
    <cfRule type="cellIs" dxfId="2" priority="60" operator="lessThan">
      <formula>0</formula>
    </cfRule>
    <cfRule type="cellIs" dxfId="1" priority="61" operator="greaterThan">
      <formula>0</formula>
    </cfRule>
  </conditionalFormatting>
  <conditionalFormatting sqref="C36:F36">
    <cfRule type="cellIs" dxfId="0" priority="98" operator="greaterThan">
      <formula>$C$35</formula>
    </cfRule>
  </conditionalFormatting>
  <dataValidations count="4">
    <dataValidation type="list" allowBlank="1" showInputMessage="1" showErrorMessage="1" sqref="C6" xr:uid="{14E15CD5-9A15-4168-BA48-E0D54EFE426A}">
      <formula1>INDIRECT(B4)</formula1>
    </dataValidation>
    <dataValidation type="list" allowBlank="1" showInputMessage="1" showErrorMessage="1" sqref="D6" xr:uid="{5CB30C73-3437-4EDA-A9F6-ED55515E2F66}">
      <formula1>INDIRECT(B4)</formula1>
    </dataValidation>
    <dataValidation type="list" allowBlank="1" showInputMessage="1" showErrorMessage="1" sqref="E6" xr:uid="{E29609E8-9013-4A0E-8039-A13B54911006}">
      <formula1>INDIRECT(B4)</formula1>
    </dataValidation>
    <dataValidation type="list" allowBlank="1" showInputMessage="1" showErrorMessage="1" sqref="F6" xr:uid="{6B691323-771B-4146-A91E-D040B2C7D168}">
      <formula1>INDIRECT(B4)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E6637D-BCAE-47A2-B33B-9F636C0C416C}">
          <x14:formula1>
            <xm:f>GPList!$A$3:$A$6</xm:f>
          </x14:formula1>
          <xm:sqref>B4:F4</xm:sqref>
        </x14:dataValidation>
        <x14:dataValidation type="list" allowBlank="1" showInputMessage="1" showErrorMessage="1" xr:uid="{4949E7F5-2217-4416-95AF-90684BAF3A84}">
          <x14:formula1>
            <xm:f>Variables!$A$3:$A$30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431C-BAED-4E04-BEF4-E816D1091029}">
  <dimension ref="B1:G10"/>
  <sheetViews>
    <sheetView workbookViewId="0">
      <selection activeCell="B4" sqref="B4:F4"/>
    </sheetView>
  </sheetViews>
  <sheetFormatPr defaultRowHeight="14.4" x14ac:dyDescent="0.3"/>
  <cols>
    <col min="2" max="2" width="32" bestFit="1" customWidth="1"/>
    <col min="3" max="7" width="15.6640625" customWidth="1"/>
  </cols>
  <sheetData>
    <row r="1" spans="2:7" ht="15" thickBot="1" x14ac:dyDescent="0.35"/>
    <row r="2" spans="2:7" ht="39" thickBot="1" x14ac:dyDescent="0.35">
      <c r="B2" s="80" t="s">
        <v>28</v>
      </c>
      <c r="C2" s="81" t="s">
        <v>29</v>
      </c>
      <c r="D2" s="81" t="s">
        <v>30</v>
      </c>
      <c r="E2" s="81" t="s">
        <v>31</v>
      </c>
      <c r="F2" s="81" t="s">
        <v>32</v>
      </c>
      <c r="G2" s="82" t="s">
        <v>33</v>
      </c>
    </row>
    <row r="3" spans="2:7" ht="19.2" x14ac:dyDescent="0.3">
      <c r="B3" s="88" t="s">
        <v>34</v>
      </c>
      <c r="C3" s="89">
        <v>1.33</v>
      </c>
      <c r="D3" s="90">
        <v>342</v>
      </c>
      <c r="E3" s="83"/>
      <c r="F3" s="83">
        <f>E3*C3</f>
        <v>0</v>
      </c>
      <c r="G3" s="91">
        <f>E3*D3</f>
        <v>0</v>
      </c>
    </row>
    <row r="4" spans="2:7" ht="19.2" x14ac:dyDescent="0.3">
      <c r="B4" s="92" t="s">
        <v>35</v>
      </c>
      <c r="C4" s="93">
        <v>1.86</v>
      </c>
      <c r="D4" s="94">
        <v>470</v>
      </c>
      <c r="E4" s="84"/>
      <c r="F4" s="84">
        <f t="shared" ref="F4:F9" si="0">E4*C4</f>
        <v>0</v>
      </c>
      <c r="G4" s="95">
        <f t="shared" ref="G4:G9" si="1">E4*D4</f>
        <v>0</v>
      </c>
    </row>
    <row r="5" spans="2:7" ht="19.2" x14ac:dyDescent="0.3">
      <c r="B5" s="92" t="s">
        <v>36</v>
      </c>
      <c r="C5" s="93">
        <v>2.4500000000000002</v>
      </c>
      <c r="D5" s="94">
        <v>630</v>
      </c>
      <c r="E5" s="84"/>
      <c r="F5" s="84">
        <f t="shared" si="0"/>
        <v>0</v>
      </c>
      <c r="G5" s="95">
        <f t="shared" si="1"/>
        <v>0</v>
      </c>
    </row>
    <row r="6" spans="2:7" ht="19.2" x14ac:dyDescent="0.3">
      <c r="B6" s="92" t="s">
        <v>37</v>
      </c>
      <c r="C6" s="93">
        <v>2.62</v>
      </c>
      <c r="D6" s="94">
        <v>673</v>
      </c>
      <c r="E6" s="84"/>
      <c r="F6" s="84">
        <f t="shared" si="0"/>
        <v>0</v>
      </c>
      <c r="G6" s="95">
        <f t="shared" si="1"/>
        <v>0</v>
      </c>
    </row>
    <row r="7" spans="2:7" ht="19.2" x14ac:dyDescent="0.3">
      <c r="B7" s="92" t="s">
        <v>38</v>
      </c>
      <c r="C7" s="93">
        <v>2.85</v>
      </c>
      <c r="D7" s="94">
        <v>732</v>
      </c>
      <c r="E7" s="84"/>
      <c r="F7" s="84">
        <f t="shared" si="0"/>
        <v>0</v>
      </c>
      <c r="G7" s="95">
        <f t="shared" si="1"/>
        <v>0</v>
      </c>
    </row>
    <row r="8" spans="2:7" ht="19.2" x14ac:dyDescent="0.3">
      <c r="B8" s="92" t="s">
        <v>39</v>
      </c>
      <c r="C8" s="93">
        <v>3.13</v>
      </c>
      <c r="D8" s="94">
        <v>804</v>
      </c>
      <c r="E8" s="84"/>
      <c r="F8" s="84">
        <f t="shared" si="0"/>
        <v>0</v>
      </c>
      <c r="G8" s="95">
        <f t="shared" si="1"/>
        <v>0</v>
      </c>
    </row>
    <row r="9" spans="2:7" ht="19.8" thickBot="1" x14ac:dyDescent="0.35">
      <c r="B9" s="96" t="s">
        <v>40</v>
      </c>
      <c r="C9" s="97">
        <v>1</v>
      </c>
      <c r="D9" s="98">
        <v>257</v>
      </c>
      <c r="E9" s="85"/>
      <c r="F9" s="85">
        <f t="shared" si="0"/>
        <v>0</v>
      </c>
      <c r="G9" s="99">
        <f t="shared" si="1"/>
        <v>0</v>
      </c>
    </row>
    <row r="10" spans="2:7" ht="15" thickBot="1" x14ac:dyDescent="0.35">
      <c r="E10" s="86">
        <f>SUM(E3:E9)</f>
        <v>0</v>
      </c>
      <c r="F10" s="86">
        <f>SUM(F3:F9)</f>
        <v>0</v>
      </c>
      <c r="G10" s="87">
        <f>SUM(G3:G9)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2388-BDA4-478D-AE1C-37C70B6131BD}">
  <dimension ref="A3:C4"/>
  <sheetViews>
    <sheetView workbookViewId="0">
      <selection activeCell="N20" sqref="N20"/>
    </sheetView>
  </sheetViews>
  <sheetFormatPr defaultRowHeight="14.4" x14ac:dyDescent="0.3"/>
  <cols>
    <col min="1" max="1" width="21.44140625" customWidth="1"/>
    <col min="2" max="2" width="26.5546875" bestFit="1" customWidth="1"/>
    <col min="3" max="3" width="20" bestFit="1" customWidth="1"/>
    <col min="4" max="4" width="7.6640625" customWidth="1"/>
  </cols>
  <sheetData>
    <row r="3" spans="1:3" x14ac:dyDescent="0.3">
      <c r="B3" t="s">
        <v>41</v>
      </c>
      <c r="C3">
        <f>SUM(C5:C20)</f>
        <v>0</v>
      </c>
    </row>
    <row r="4" spans="1:3" ht="39" customHeight="1" x14ac:dyDescent="0.3">
      <c r="A4" s="60" t="s">
        <v>42</v>
      </c>
      <c r="B4" s="60" t="s">
        <v>43</v>
      </c>
      <c r="C4" s="60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25A8-8765-49A8-A6C6-16D416B54E5E}">
  <dimension ref="A4:F36"/>
  <sheetViews>
    <sheetView workbookViewId="0">
      <selection activeCell="H17" sqref="H17"/>
    </sheetView>
  </sheetViews>
  <sheetFormatPr defaultRowHeight="14.4" x14ac:dyDescent="0.3"/>
  <cols>
    <col min="1" max="1" width="25.33203125" customWidth="1"/>
    <col min="3" max="3" width="12" customWidth="1"/>
    <col min="6" max="6" width="11" customWidth="1"/>
  </cols>
  <sheetData>
    <row r="4" spans="1:6" ht="43.2" x14ac:dyDescent="0.3">
      <c r="A4" s="60" t="s">
        <v>45</v>
      </c>
      <c r="B4" s="60" t="s">
        <v>46</v>
      </c>
      <c r="C4" s="60" t="s">
        <v>47</v>
      </c>
      <c r="D4" s="60" t="s">
        <v>48</v>
      </c>
      <c r="E4" s="60" t="s">
        <v>49</v>
      </c>
      <c r="F4" s="60" t="s">
        <v>50</v>
      </c>
    </row>
    <row r="5" spans="1:6" x14ac:dyDescent="0.3">
      <c r="A5" s="61"/>
      <c r="B5" s="61"/>
      <c r="C5" s="115"/>
      <c r="D5" s="118">
        <f>B5+B6</f>
        <v>0</v>
      </c>
      <c r="E5" s="58" t="e">
        <f>(1/D5)*B5</f>
        <v>#DIV/0!</v>
      </c>
      <c r="F5" s="59" t="e">
        <f>E5*C5</f>
        <v>#DIV/0!</v>
      </c>
    </row>
    <row r="6" spans="1:6" x14ac:dyDescent="0.3">
      <c r="A6" s="61"/>
      <c r="B6" s="61"/>
      <c r="C6" s="117"/>
      <c r="D6" s="120"/>
      <c r="E6" s="58" t="e">
        <f>(1/D5)*B6</f>
        <v>#DIV/0!</v>
      </c>
      <c r="F6" s="59" t="e">
        <f>E6*C5</f>
        <v>#DIV/0!</v>
      </c>
    </row>
    <row r="9" spans="1:6" ht="43.2" x14ac:dyDescent="0.3">
      <c r="A9" s="60" t="s">
        <v>45</v>
      </c>
      <c r="B9" s="60" t="s">
        <v>46</v>
      </c>
      <c r="C9" s="60" t="s">
        <v>47</v>
      </c>
      <c r="D9" s="60" t="s">
        <v>48</v>
      </c>
      <c r="E9" s="60" t="s">
        <v>49</v>
      </c>
      <c r="F9" s="60" t="s">
        <v>50</v>
      </c>
    </row>
    <row r="10" spans="1:6" x14ac:dyDescent="0.3">
      <c r="A10" s="61"/>
      <c r="B10" s="61"/>
      <c r="C10" s="115"/>
      <c r="D10" s="118">
        <f>B10+B11+B12</f>
        <v>0</v>
      </c>
      <c r="E10" s="58" t="e">
        <f>(1/D10)*B10</f>
        <v>#DIV/0!</v>
      </c>
      <c r="F10" s="59" t="e">
        <f>E10*C10</f>
        <v>#DIV/0!</v>
      </c>
    </row>
    <row r="11" spans="1:6" x14ac:dyDescent="0.3">
      <c r="A11" s="61"/>
      <c r="B11" s="61"/>
      <c r="C11" s="116"/>
      <c r="D11" s="119"/>
      <c r="E11" s="58" t="e">
        <f>(1/D10)*B11</f>
        <v>#DIV/0!</v>
      </c>
      <c r="F11" s="59" t="e">
        <f>E11*C10</f>
        <v>#DIV/0!</v>
      </c>
    </row>
    <row r="12" spans="1:6" x14ac:dyDescent="0.3">
      <c r="A12" s="61"/>
      <c r="B12" s="61"/>
      <c r="C12" s="117"/>
      <c r="D12" s="120"/>
      <c r="E12" s="58" t="e">
        <f>(1/D10)*B12</f>
        <v>#DIV/0!</v>
      </c>
      <c r="F12" s="59" t="e">
        <f>E12*C10</f>
        <v>#DIV/0!</v>
      </c>
    </row>
    <row r="15" spans="1:6" ht="43.2" x14ac:dyDescent="0.3">
      <c r="A15" s="60" t="s">
        <v>45</v>
      </c>
      <c r="B15" s="60" t="s">
        <v>46</v>
      </c>
      <c r="C15" s="60" t="s">
        <v>47</v>
      </c>
      <c r="D15" s="60" t="s">
        <v>48</v>
      </c>
      <c r="E15" s="60" t="s">
        <v>49</v>
      </c>
      <c r="F15" s="60" t="s">
        <v>50</v>
      </c>
    </row>
    <row r="16" spans="1:6" x14ac:dyDescent="0.3">
      <c r="A16" s="61"/>
      <c r="B16" s="61"/>
      <c r="C16" s="115"/>
      <c r="D16" s="118">
        <f>B16+B17+B18+B19</f>
        <v>0</v>
      </c>
      <c r="E16" s="58" t="e">
        <f>(1/D16)*B16</f>
        <v>#DIV/0!</v>
      </c>
      <c r="F16" s="59" t="e">
        <f>E16*C16</f>
        <v>#DIV/0!</v>
      </c>
    </row>
    <row r="17" spans="1:6" x14ac:dyDescent="0.3">
      <c r="A17" s="61"/>
      <c r="B17" s="61"/>
      <c r="C17" s="116"/>
      <c r="D17" s="119"/>
      <c r="E17" s="58" t="e">
        <f>(1/D16)*B17</f>
        <v>#DIV/0!</v>
      </c>
      <c r="F17" s="59" t="e">
        <f>E17*C16</f>
        <v>#DIV/0!</v>
      </c>
    </row>
    <row r="18" spans="1:6" x14ac:dyDescent="0.3">
      <c r="A18" s="61"/>
      <c r="B18" s="61"/>
      <c r="C18" s="116"/>
      <c r="D18" s="119"/>
      <c r="E18" s="58" t="e">
        <f>(1/D16)*B18</f>
        <v>#DIV/0!</v>
      </c>
      <c r="F18" s="59" t="e">
        <f>E18*C16</f>
        <v>#DIV/0!</v>
      </c>
    </row>
    <row r="19" spans="1:6" x14ac:dyDescent="0.3">
      <c r="A19" s="61"/>
      <c r="B19" s="61"/>
      <c r="C19" s="117"/>
      <c r="D19" s="120"/>
      <c r="E19" s="58" t="e">
        <f>(1/D16)*B19</f>
        <v>#DIV/0!</v>
      </c>
      <c r="F19" s="59" t="e">
        <f>E19*C16</f>
        <v>#DIV/0!</v>
      </c>
    </row>
    <row r="22" spans="1:6" ht="43.2" x14ac:dyDescent="0.3">
      <c r="A22" s="60" t="s">
        <v>45</v>
      </c>
      <c r="B22" s="60" t="s">
        <v>46</v>
      </c>
      <c r="C22" s="60" t="s">
        <v>47</v>
      </c>
      <c r="D22" s="60" t="s">
        <v>48</v>
      </c>
      <c r="E22" s="60" t="s">
        <v>49</v>
      </c>
      <c r="F22" s="60" t="s">
        <v>50</v>
      </c>
    </row>
    <row r="23" spans="1:6" x14ac:dyDescent="0.3">
      <c r="A23" s="61"/>
      <c r="B23" s="61"/>
      <c r="C23" s="115"/>
      <c r="D23" s="118">
        <f>B23+B24+B25+B26+B27</f>
        <v>0</v>
      </c>
      <c r="E23" s="58" t="e">
        <f>(1/D23)*B23</f>
        <v>#DIV/0!</v>
      </c>
      <c r="F23" s="59" t="e">
        <f>E23*C23</f>
        <v>#DIV/0!</v>
      </c>
    </row>
    <row r="24" spans="1:6" x14ac:dyDescent="0.3">
      <c r="A24" s="61"/>
      <c r="B24" s="61"/>
      <c r="C24" s="116"/>
      <c r="D24" s="119"/>
      <c r="E24" s="58" t="e">
        <f>(1/D23)*B24</f>
        <v>#DIV/0!</v>
      </c>
      <c r="F24" s="59" t="e">
        <f>E24*C23</f>
        <v>#DIV/0!</v>
      </c>
    </row>
    <row r="25" spans="1:6" x14ac:dyDescent="0.3">
      <c r="A25" s="61"/>
      <c r="B25" s="61"/>
      <c r="C25" s="116"/>
      <c r="D25" s="119"/>
      <c r="E25" s="58" t="e">
        <f>(1/D23)*B25</f>
        <v>#DIV/0!</v>
      </c>
      <c r="F25" s="59" t="e">
        <f>E25*C23</f>
        <v>#DIV/0!</v>
      </c>
    </row>
    <row r="26" spans="1:6" x14ac:dyDescent="0.3">
      <c r="A26" s="61"/>
      <c r="B26" s="61"/>
      <c r="C26" s="116"/>
      <c r="D26" s="119"/>
      <c r="E26" s="58" t="e">
        <f>(1/D23)*B26</f>
        <v>#DIV/0!</v>
      </c>
      <c r="F26" s="59" t="e">
        <f>E26*C23</f>
        <v>#DIV/0!</v>
      </c>
    </row>
    <row r="27" spans="1:6" x14ac:dyDescent="0.3">
      <c r="A27" s="61"/>
      <c r="B27" s="61"/>
      <c r="C27" s="117"/>
      <c r="D27" s="120"/>
      <c r="E27" s="58" t="e">
        <f>(1/D23)*B27</f>
        <v>#DIV/0!</v>
      </c>
      <c r="F27" s="59" t="e">
        <f>E27*C23</f>
        <v>#DIV/0!</v>
      </c>
    </row>
    <row r="28" spans="1:6" x14ac:dyDescent="0.3">
      <c r="C28" s="62"/>
      <c r="D28" s="65"/>
      <c r="E28" s="64"/>
      <c r="F28" s="63"/>
    </row>
    <row r="29" spans="1:6" x14ac:dyDescent="0.3">
      <c r="C29" s="62"/>
      <c r="D29" s="63"/>
      <c r="E29" s="64"/>
      <c r="F29" s="63"/>
    </row>
    <row r="30" spans="1:6" ht="43.2" x14ac:dyDescent="0.3">
      <c r="A30" s="60" t="s">
        <v>45</v>
      </c>
      <c r="B30" s="60" t="s">
        <v>46</v>
      </c>
      <c r="C30" s="60" t="s">
        <v>47</v>
      </c>
      <c r="D30" s="60" t="s">
        <v>48</v>
      </c>
      <c r="E30" s="60" t="s">
        <v>49</v>
      </c>
      <c r="F30" s="60" t="s">
        <v>50</v>
      </c>
    </row>
    <row r="31" spans="1:6" x14ac:dyDescent="0.3">
      <c r="A31" s="61"/>
      <c r="B31" s="61"/>
      <c r="C31" s="115"/>
      <c r="D31" s="118">
        <f>B31+B32+B33+B34+B35+B36</f>
        <v>0</v>
      </c>
      <c r="E31" s="58" t="e">
        <f>(1/D31)*B31</f>
        <v>#DIV/0!</v>
      </c>
      <c r="F31" s="59" t="e">
        <f>E31*C31</f>
        <v>#DIV/0!</v>
      </c>
    </row>
    <row r="32" spans="1:6" x14ac:dyDescent="0.3">
      <c r="A32" s="61"/>
      <c r="B32" s="61"/>
      <c r="C32" s="116"/>
      <c r="D32" s="119"/>
      <c r="E32" s="58" t="e">
        <f>(1/D31)*B32</f>
        <v>#DIV/0!</v>
      </c>
      <c r="F32" s="59" t="e">
        <f>E32*C31</f>
        <v>#DIV/0!</v>
      </c>
    </row>
    <row r="33" spans="1:6" x14ac:dyDescent="0.3">
      <c r="A33" s="61"/>
      <c r="B33" s="61"/>
      <c r="C33" s="116"/>
      <c r="D33" s="119"/>
      <c r="E33" s="58" t="e">
        <f>(1/D31)*B33</f>
        <v>#DIV/0!</v>
      </c>
      <c r="F33" s="59" t="e">
        <f>E33*C31</f>
        <v>#DIV/0!</v>
      </c>
    </row>
    <row r="34" spans="1:6" x14ac:dyDescent="0.3">
      <c r="A34" s="61"/>
      <c r="B34" s="61"/>
      <c r="C34" s="116"/>
      <c r="D34" s="119"/>
      <c r="E34" s="58" t="e">
        <f>(1/D31)*B34</f>
        <v>#DIV/0!</v>
      </c>
      <c r="F34" s="59" t="e">
        <f>E34*C31</f>
        <v>#DIV/0!</v>
      </c>
    </row>
    <row r="35" spans="1:6" x14ac:dyDescent="0.3">
      <c r="A35" s="61"/>
      <c r="B35" s="61"/>
      <c r="C35" s="116"/>
      <c r="D35" s="119"/>
      <c r="E35" s="58" t="e">
        <f>(1/D31)*B35</f>
        <v>#DIV/0!</v>
      </c>
      <c r="F35" s="59" t="e">
        <f>E35*C31</f>
        <v>#DIV/0!</v>
      </c>
    </row>
    <row r="36" spans="1:6" x14ac:dyDescent="0.3">
      <c r="A36" s="61"/>
      <c r="B36" s="61"/>
      <c r="C36" s="117"/>
      <c r="D36" s="120"/>
      <c r="E36" s="58" t="e">
        <f>(1/D31)*B36</f>
        <v>#DIV/0!</v>
      </c>
      <c r="F36" s="59" t="e">
        <f>E36*C31</f>
        <v>#DIV/0!</v>
      </c>
    </row>
  </sheetData>
  <mergeCells count="10">
    <mergeCell ref="C23:C27"/>
    <mergeCell ref="D23:D27"/>
    <mergeCell ref="C31:C36"/>
    <mergeCell ref="D31:D36"/>
    <mergeCell ref="C5:C6"/>
    <mergeCell ref="C10:C12"/>
    <mergeCell ref="D10:D12"/>
    <mergeCell ref="D5:D6"/>
    <mergeCell ref="C16:C19"/>
    <mergeCell ref="D16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B5" sqref="B5"/>
    </sheetView>
  </sheetViews>
  <sheetFormatPr defaultRowHeight="14.4" x14ac:dyDescent="0.3"/>
  <cols>
    <col min="1" max="1" width="16.5546875" bestFit="1" customWidth="1"/>
    <col min="2" max="2" width="15" bestFit="1" customWidth="1"/>
  </cols>
  <sheetData>
    <row r="1" spans="1:2" x14ac:dyDescent="0.3">
      <c r="A1" t="s">
        <v>51</v>
      </c>
    </row>
    <row r="2" spans="1:2" x14ac:dyDescent="0.3">
      <c r="A2" s="1" t="s">
        <v>52</v>
      </c>
      <c r="B2" s="1" t="s">
        <v>7</v>
      </c>
    </row>
    <row r="3" spans="1:2" x14ac:dyDescent="0.3">
      <c r="A3" t="s">
        <v>53</v>
      </c>
      <c r="B3" s="103">
        <v>2.35</v>
      </c>
    </row>
    <row r="4" spans="1:2" x14ac:dyDescent="0.3">
      <c r="A4" t="s">
        <v>54</v>
      </c>
      <c r="B4">
        <v>2.2999999999999998</v>
      </c>
    </row>
    <row r="5" spans="1:2" x14ac:dyDescent="0.3">
      <c r="A5" t="s">
        <v>55</v>
      </c>
      <c r="B5">
        <v>2.2000000000000002</v>
      </c>
    </row>
    <row r="6" spans="1:2" x14ac:dyDescent="0.3">
      <c r="A6" t="s">
        <v>56</v>
      </c>
      <c r="B6">
        <v>2.19</v>
      </c>
    </row>
    <row r="7" spans="1:2" x14ac:dyDescent="0.3">
      <c r="A7" t="s">
        <v>57</v>
      </c>
      <c r="B7" s="103">
        <v>2.35</v>
      </c>
    </row>
    <row r="8" spans="1:2" x14ac:dyDescent="0.3">
      <c r="A8" t="s">
        <v>58</v>
      </c>
      <c r="B8" s="103">
        <v>2.35</v>
      </c>
    </row>
    <row r="9" spans="1:2" x14ac:dyDescent="0.3">
      <c r="A9" t="s">
        <v>59</v>
      </c>
      <c r="B9">
        <v>2.2799999999999998</v>
      </c>
    </row>
    <row r="10" spans="1:2" x14ac:dyDescent="0.3">
      <c r="A10" t="s">
        <v>60</v>
      </c>
      <c r="B10">
        <v>2.4</v>
      </c>
    </row>
    <row r="11" spans="1:2" x14ac:dyDescent="0.3">
      <c r="A11" t="s">
        <v>61</v>
      </c>
      <c r="B11" s="103">
        <v>2.2999999999999998</v>
      </c>
    </row>
    <row r="12" spans="1:2" x14ac:dyDescent="0.3">
      <c r="A12" t="s">
        <v>62</v>
      </c>
      <c r="B12" s="103">
        <v>2.23</v>
      </c>
    </row>
    <row r="13" spans="1:2" x14ac:dyDescent="0.3">
      <c r="A13" t="s">
        <v>63</v>
      </c>
      <c r="B13" s="103">
        <v>2.48</v>
      </c>
    </row>
    <row r="14" spans="1:2" x14ac:dyDescent="0.3">
      <c r="A14" t="s">
        <v>64</v>
      </c>
      <c r="B14" s="103">
        <v>2.2799999999999998</v>
      </c>
    </row>
    <row r="15" spans="1:2" x14ac:dyDescent="0.3">
      <c r="A15" t="s">
        <v>65</v>
      </c>
      <c r="B15" s="103">
        <v>2.09</v>
      </c>
    </row>
    <row r="16" spans="1:2" x14ac:dyDescent="0.3">
      <c r="A16" t="s">
        <v>66</v>
      </c>
      <c r="B16">
        <v>2.33</v>
      </c>
    </row>
    <row r="17" spans="1:2" x14ac:dyDescent="0.3">
      <c r="A17" t="s">
        <v>67</v>
      </c>
      <c r="B17" s="103">
        <v>2.2000000000000002</v>
      </c>
    </row>
    <row r="18" spans="1:2" x14ac:dyDescent="0.3">
      <c r="A18" t="s">
        <v>68</v>
      </c>
      <c r="B18">
        <v>2.2599999999999998</v>
      </c>
    </row>
    <row r="19" spans="1:2" x14ac:dyDescent="0.3">
      <c r="A19" t="s">
        <v>69</v>
      </c>
      <c r="B19">
        <v>2.3199999999999998</v>
      </c>
    </row>
    <row r="20" spans="1:2" x14ac:dyDescent="0.3">
      <c r="A20" t="s">
        <v>70</v>
      </c>
      <c r="B20" s="103">
        <v>2.34</v>
      </c>
    </row>
    <row r="21" spans="1:2" x14ac:dyDescent="0.3">
      <c r="A21" t="s">
        <v>71</v>
      </c>
      <c r="B21">
        <v>2.2200000000000002</v>
      </c>
    </row>
    <row r="22" spans="1:2" x14ac:dyDescent="0.3">
      <c r="A22" t="s">
        <v>72</v>
      </c>
      <c r="B22" s="103">
        <v>2.23</v>
      </c>
    </row>
    <row r="23" spans="1:2" x14ac:dyDescent="0.3">
      <c r="A23" t="s">
        <v>73</v>
      </c>
      <c r="B23">
        <v>2.2000000000000002</v>
      </c>
    </row>
    <row r="24" spans="1:2" x14ac:dyDescent="0.3">
      <c r="A24" t="s">
        <v>74</v>
      </c>
      <c r="B24" s="103">
        <v>2.4300000000000002</v>
      </c>
    </row>
    <row r="25" spans="1:2" x14ac:dyDescent="0.3">
      <c r="A25" t="s">
        <v>75</v>
      </c>
      <c r="B25">
        <v>2.23</v>
      </c>
    </row>
    <row r="26" spans="1:2" x14ac:dyDescent="0.3">
      <c r="A26" t="s">
        <v>76</v>
      </c>
      <c r="B26" s="103">
        <v>2.38</v>
      </c>
    </row>
    <row r="27" spans="1:2" x14ac:dyDescent="0.3">
      <c r="A27" t="s">
        <v>77</v>
      </c>
      <c r="B27">
        <v>2.17</v>
      </c>
    </row>
    <row r="28" spans="1:2" x14ac:dyDescent="0.3">
      <c r="A28" t="s">
        <v>78</v>
      </c>
      <c r="B28">
        <v>2.2400000000000002</v>
      </c>
    </row>
    <row r="29" spans="1:2" x14ac:dyDescent="0.3">
      <c r="A29" t="s">
        <v>79</v>
      </c>
      <c r="B29">
        <v>2.25</v>
      </c>
    </row>
    <row r="30" spans="1:2" x14ac:dyDescent="0.3">
      <c r="A30" t="s">
        <v>80</v>
      </c>
      <c r="B30" s="103">
        <v>2.37</v>
      </c>
    </row>
    <row r="31" spans="1:2" x14ac:dyDescent="0.3">
      <c r="A31" s="43"/>
    </row>
    <row r="32" spans="1:2" x14ac:dyDescent="0.3">
      <c r="A32" s="43"/>
    </row>
    <row r="33" spans="1:7" x14ac:dyDescent="0.3">
      <c r="A33" t="s">
        <v>81</v>
      </c>
      <c r="B33" t="s">
        <v>82</v>
      </c>
      <c r="C33" t="s">
        <v>83</v>
      </c>
    </row>
    <row r="34" spans="1:7" x14ac:dyDescent="0.3">
      <c r="A34" t="s">
        <v>84</v>
      </c>
      <c r="D34" t="s">
        <v>85</v>
      </c>
      <c r="E34" t="s">
        <v>86</v>
      </c>
      <c r="F34" t="s">
        <v>87</v>
      </c>
      <c r="G34" t="s">
        <v>88</v>
      </c>
    </row>
    <row r="35" spans="1:7" x14ac:dyDescent="0.3">
      <c r="A35" s="43" t="s">
        <v>89</v>
      </c>
      <c r="B35">
        <v>333</v>
      </c>
      <c r="C35">
        <v>0.08</v>
      </c>
      <c r="D35" t="str">
        <f>IF(AND('Application Number'!$C$17&gt;=VALUE(LEFT(A35,FIND("-",A35)-1)),'Application Number'!$C$17&lt;=VALUE(RIGHT(A35,LEN(A35)-FIND("-",A35)))),C35,"")</f>
        <v/>
      </c>
      <c r="E35" t="str">
        <f>IF(AND('Application Number'!$D$17&gt;=VALUE(LEFT(A35,FIND("-",A35)-1)),'Application Number'!$D$17&lt;=VALUE(RIGHT(A35,LEN(A35)-FIND("-",A35)))),C35,"")</f>
        <v/>
      </c>
      <c r="F35" t="str">
        <f>IF(AND('Application Number'!$E$17&gt;=VALUE(LEFT(A35,FIND("-",A35)-1)),'Application Number'!$E$17&lt;=VALUE(RIGHT(A35,LEN(A35)-FIND("-",A35)))),C35,"")</f>
        <v/>
      </c>
      <c r="G35" t="str">
        <f>IF(AND('Application Number'!$F$17&gt;=VALUE(LEFT(A35,FIND("-",A35)-1)),'Application Number'!$F$17&lt;=VALUE(RIGHT(A35,LEN(A35)-FIND("-",A35)))),C35,"")</f>
        <v/>
      </c>
    </row>
    <row r="36" spans="1:7" x14ac:dyDescent="0.3">
      <c r="A36" s="43" t="s">
        <v>90</v>
      </c>
      <c r="B36">
        <v>500</v>
      </c>
      <c r="C36">
        <v>0.08</v>
      </c>
      <c r="D36">
        <f>IF(AND('Application Number'!$C$17&gt;=VALUE(LEFT(A36,FIND("-",A36)-1)),'Application Number'!$C$17&lt;=VALUE(RIGHT(A36,LEN(A36)-FIND("-",A36)))),C36,"")</f>
        <v>0.08</v>
      </c>
      <c r="E36" t="str">
        <f>IF(AND('Application Number'!$D$17&gt;=VALUE(LEFT(A36,FIND("-",A36)-1)),'Application Number'!$D$17&lt;=VALUE(RIGHT(A36,LEN(A36)-FIND("-",A36)))),C36,"")</f>
        <v/>
      </c>
      <c r="F36" t="str">
        <f>IF(AND('Application Number'!$E$17&gt;=VALUE(LEFT(A36,FIND("-",A36)-1)),'Application Number'!$E$17&lt;=VALUE(RIGHT(A36,LEN(A36)-FIND("-",A36)))),C36,"")</f>
        <v/>
      </c>
      <c r="G36" t="str">
        <f>IF(AND('Application Number'!$F$17&gt;=VALUE(LEFT(A36,FIND("-",A36)-1)),'Application Number'!$F$17&lt;=VALUE(RIGHT(A36,LEN(A36)-FIND("-",A36)))),C36,"")</f>
        <v/>
      </c>
    </row>
    <row r="37" spans="1:7" x14ac:dyDescent="0.3">
      <c r="A37" s="43" t="s">
        <v>91</v>
      </c>
      <c r="B37">
        <v>667</v>
      </c>
      <c r="C37">
        <v>0.08</v>
      </c>
      <c r="D37" t="str">
        <f>IF(AND('Application Number'!$C$17&gt;=VALUE(LEFT(A37,FIND("-",A37)-1)),'Application Number'!$C$17&lt;=VALUE(RIGHT(A37,LEN(A37)-FIND("-",A37)))),C37,"")</f>
        <v/>
      </c>
      <c r="E37">
        <f>IF(AND('Application Number'!$D$17&gt;=VALUE(LEFT(A37,FIND("-",A37)-1)),'Application Number'!$D$17&lt;=VALUE(RIGHT(A37,LEN(A37)-FIND("-",A37)))),C37,"")</f>
        <v>0.08</v>
      </c>
      <c r="F37" t="str">
        <f>IF(AND('Application Number'!$E$17&gt;=VALUE(LEFT(A37,FIND("-",A37)-1)),'Application Number'!$E$17&lt;=VALUE(RIGHT(A37,LEN(A37)-FIND("-",A37)))),C37,"")</f>
        <v/>
      </c>
      <c r="G37" t="str">
        <f>IF(AND('Application Number'!$F$17&gt;=VALUE(LEFT(A37,FIND("-",A37)-1)),'Application Number'!$F$17&lt;=VALUE(RIGHT(A37,LEN(A37)-FIND("-",A37)))),C37,"")</f>
        <v/>
      </c>
    </row>
    <row r="38" spans="1:7" x14ac:dyDescent="0.3">
      <c r="A38" s="43" t="s">
        <v>92</v>
      </c>
      <c r="B38">
        <v>833</v>
      </c>
      <c r="C38">
        <v>0.08</v>
      </c>
      <c r="D38" t="str">
        <f>IF(AND('Application Number'!$C$17&gt;=VALUE(LEFT(A38,FIND("-",A38)-1)),'Application Number'!$C$17&lt;=VALUE(RIGHT(A38,LEN(A38)-FIND("-",A38)))),C38,"")</f>
        <v/>
      </c>
      <c r="E38" t="str">
        <f>IF(AND('Application Number'!$D$17&gt;=VALUE(LEFT(A38,FIND("-",A38)-1)),'Application Number'!$D$17&lt;=VALUE(RIGHT(A38,LEN(A38)-FIND("-",A38)))),C38,"")</f>
        <v/>
      </c>
      <c r="F38" t="str">
        <f>IF(AND('Application Number'!$E$17&gt;=VALUE(LEFT(A38,FIND("-",A38)-1)),'Application Number'!$E$17&lt;=VALUE(RIGHT(A38,LEN(A38)-FIND("-",A38)))),C38,"")</f>
        <v/>
      </c>
      <c r="G38" t="str">
        <f>IF(AND('Application Number'!$F$17&gt;=VALUE(LEFT(A38,FIND("-",A38)-1)),'Application Number'!$F$17&lt;=VALUE(RIGHT(A38,LEN(A38)-FIND("-",A38)))),C38,"")</f>
        <v/>
      </c>
    </row>
    <row r="39" spans="1:7" x14ac:dyDescent="0.3">
      <c r="A39" s="43" t="s">
        <v>93</v>
      </c>
      <c r="B39">
        <v>916</v>
      </c>
      <c r="C39">
        <v>0.08</v>
      </c>
      <c r="D39" t="str">
        <f>IF(AND('Application Number'!$C$17&gt;=VALUE(LEFT(A39,FIND("-",A39)-1)),'Application Number'!$C$17&lt;=VALUE(RIGHT(A39,LEN(A39)-FIND("-",A39)))),C39,"")</f>
        <v/>
      </c>
      <c r="E39" t="str">
        <f>IF(AND('Application Number'!$D$17&gt;=VALUE(LEFT(A39,FIND("-",A39)-1)),'Application Number'!$D$17&lt;=VALUE(RIGHT(A39,LEN(A39)-FIND("-",A39)))),C39,"")</f>
        <v/>
      </c>
      <c r="F39" t="str">
        <f>IF(AND('Application Number'!$E$17&gt;=VALUE(LEFT(A39,FIND("-",A39)-1)),'Application Number'!$E$17&lt;=VALUE(RIGHT(A39,LEN(A39)-FIND("-",A39)))),C39,"")</f>
        <v/>
      </c>
      <c r="G39" t="str">
        <f>IF(AND('Application Number'!$F$17&gt;=VALUE(LEFT(A39,FIND("-",A39)-1)),'Application Number'!$F$17&lt;=VALUE(RIGHT(A39,LEN(A39)-FIND("-",A39)))),C39,"")</f>
        <v/>
      </c>
    </row>
    <row r="40" spans="1:7" x14ac:dyDescent="0.3">
      <c r="A40" s="43" t="s">
        <v>94</v>
      </c>
      <c r="B40">
        <v>1000</v>
      </c>
      <c r="C40">
        <v>7.0000000000000007E-2</v>
      </c>
      <c r="D40" t="str">
        <f>IF(AND('Application Number'!$C$17&gt;=VALUE(LEFT(A40,FIND("-",A40)-1)),'Application Number'!$C$17&lt;=VALUE(RIGHT(A40,LEN(A40)-FIND("-",A40)))),C40,"")</f>
        <v/>
      </c>
      <c r="E40" t="str">
        <f>IF(AND('Application Number'!$D$17&gt;=VALUE(LEFT(A40,FIND("-",A40)-1)),'Application Number'!$D$17&lt;=VALUE(RIGHT(A40,LEN(A40)-FIND("-",A40)))),C40,"")</f>
        <v/>
      </c>
      <c r="F40" t="str">
        <f>IF(AND('Application Number'!$E$17&gt;=VALUE(LEFT(A40,FIND("-",A40)-1)),'Application Number'!$E$17&lt;=VALUE(RIGHT(A40,LEN(A40)-FIND("-",A40)))),C40,"")</f>
        <v/>
      </c>
      <c r="G40" t="str">
        <f>IF(AND('Application Number'!$F$17&gt;=VALUE(LEFT(A40,FIND("-",A40)-1)),'Application Number'!$F$17&lt;=VALUE(RIGHT(A40,LEN(A40)-FIND("-",A40)))),C40,"")</f>
        <v/>
      </c>
    </row>
    <row r="41" spans="1:7" x14ac:dyDescent="0.3">
      <c r="A41" s="43" t="s">
        <v>95</v>
      </c>
      <c r="B41">
        <v>1083</v>
      </c>
      <c r="C41">
        <v>7.0000000000000007E-2</v>
      </c>
      <c r="D41" t="str">
        <f>IF(AND('Application Number'!$C$17&gt;=VALUE(LEFT(A41,FIND("-",A41)-1)),'Application Number'!$C$17&lt;=VALUE(RIGHT(A41,LEN(A41)-FIND("-",A41)))),C41,"")</f>
        <v/>
      </c>
      <c r="E41" t="str">
        <f>IF(AND('Application Number'!$D$17&gt;=VALUE(LEFT(A41,FIND("-",A41)-1)),'Application Number'!$D$17&lt;=VALUE(RIGHT(A41,LEN(A41)-FIND("-",A41)))),C41,"")</f>
        <v/>
      </c>
      <c r="F41" t="str">
        <f>IF(AND('Application Number'!$E$17&gt;=VALUE(LEFT(A41,FIND("-",A41)-1)),'Application Number'!$E$17&lt;=VALUE(RIGHT(A41,LEN(A41)-FIND("-",A41)))),C41,"")</f>
        <v/>
      </c>
      <c r="G41" t="str">
        <f>IF(AND('Application Number'!$F$17&gt;=VALUE(LEFT(A41,FIND("-",A41)-1)),'Application Number'!$F$17&lt;=VALUE(RIGHT(A41,LEN(A41)-FIND("-",A41)))),C41,"")</f>
        <v/>
      </c>
    </row>
    <row r="42" spans="1:7" x14ac:dyDescent="0.3">
      <c r="A42" s="43" t="s">
        <v>96</v>
      </c>
      <c r="B42">
        <v>1167</v>
      </c>
      <c r="C42">
        <v>0.06</v>
      </c>
      <c r="D42" t="str">
        <f>IF(AND('Application Number'!$C$17&gt;=VALUE(LEFT(A42,FIND("-",A42)-1)),'Application Number'!$C$17&lt;=VALUE(RIGHT(A42,LEN(A42)-FIND("-",A42)))),C42,"")</f>
        <v/>
      </c>
      <c r="E42" t="str">
        <f>IF(AND('Application Number'!$D$17&gt;=VALUE(LEFT(A42,FIND("-",A42)-1)),'Application Number'!$D$17&lt;=VALUE(RIGHT(A42,LEN(A42)-FIND("-",A42)))),C42,"")</f>
        <v/>
      </c>
      <c r="F42" t="str">
        <f>IF(AND('Application Number'!$E$17&gt;=VALUE(LEFT(A42,FIND("-",A42)-1)),'Application Number'!$E$17&lt;=VALUE(RIGHT(A42,LEN(A42)-FIND("-",A42)))),C42,"")</f>
        <v/>
      </c>
      <c r="G42" t="str">
        <f>IF(AND('Application Number'!$F$17&gt;=VALUE(LEFT(A42,FIND("-",A42)-1)),'Application Number'!$F$17&lt;=VALUE(RIGHT(A42,LEN(A42)-FIND("-",A42)))),C42,"")</f>
        <v/>
      </c>
    </row>
    <row r="43" spans="1:7" x14ac:dyDescent="0.3">
      <c r="A43" s="43" t="s">
        <v>97</v>
      </c>
      <c r="B43">
        <v>1250</v>
      </c>
      <c r="C43">
        <v>0.06</v>
      </c>
      <c r="D43" t="str">
        <f>IF(AND('Application Number'!$C$17&gt;=VALUE(LEFT(A43,FIND("-",A43)-1)),'Application Number'!$C$17&lt;=VALUE(RIGHT(A43,LEN(A43)-FIND("-",A43)))),C43,"")</f>
        <v/>
      </c>
      <c r="E43" t="str">
        <f>IF(AND('Application Number'!$D$17&gt;=VALUE(LEFT(A43,FIND("-",A43)-1)),'Application Number'!$D$17&lt;=VALUE(RIGHT(A43,LEN(A43)-FIND("-",A43)))),C43,"")</f>
        <v/>
      </c>
      <c r="F43" t="str">
        <f>IF(AND('Application Number'!$E$17&gt;=VALUE(LEFT(A43,FIND("-",A43)-1)),'Application Number'!$E$17&lt;=VALUE(RIGHT(A43,LEN(A43)-FIND("-",A43)))),C43,"")</f>
        <v/>
      </c>
      <c r="G43" t="str">
        <f>IF(AND('Application Number'!$F$17&gt;=VALUE(LEFT(A43,FIND("-",A43)-1)),'Application Number'!$F$17&lt;=VALUE(RIGHT(A43,LEN(A43)-FIND("-",A43)))),C43,"")</f>
        <v/>
      </c>
    </row>
  </sheetData>
  <sortState xmlns:xlrd2="http://schemas.microsoft.com/office/spreadsheetml/2017/richdata2" ref="A2:B30">
    <sortCondition ref="A3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F2BB-281B-4DD1-989B-8E63ACF1E4EC}">
  <dimension ref="A1:E545"/>
  <sheetViews>
    <sheetView topLeftCell="A515" workbookViewId="0">
      <selection activeCell="A491" sqref="A491:C545"/>
    </sheetView>
  </sheetViews>
  <sheetFormatPr defaultRowHeight="14.4" x14ac:dyDescent="0.3"/>
  <cols>
    <col min="1" max="1" width="83.6640625" bestFit="1" customWidth="1"/>
    <col min="2" max="2" width="9.109375" style="106" customWidth="1"/>
    <col min="3" max="3" width="15" style="57" bestFit="1" customWidth="1"/>
    <col min="4" max="4" width="9.109375" customWidth="1"/>
    <col min="5" max="5" width="9.5546875" style="57" bestFit="1" customWidth="1"/>
  </cols>
  <sheetData>
    <row r="1" spans="1:4" x14ac:dyDescent="0.3">
      <c r="A1" t="s">
        <v>45</v>
      </c>
      <c r="B1" s="106" t="s">
        <v>98</v>
      </c>
      <c r="C1" s="57" t="s">
        <v>50</v>
      </c>
      <c r="D1" t="s">
        <v>2</v>
      </c>
    </row>
    <row r="2" spans="1:4" x14ac:dyDescent="0.3">
      <c r="A2" t="s">
        <v>99</v>
      </c>
      <c r="B2" s="106">
        <v>1073.67</v>
      </c>
      <c r="C2" s="107">
        <v>10979</v>
      </c>
      <c r="D2" t="s">
        <v>100</v>
      </c>
    </row>
    <row r="3" spans="1:4" x14ac:dyDescent="0.3">
      <c r="A3" t="s">
        <v>101</v>
      </c>
      <c r="B3" s="106">
        <v>396.92</v>
      </c>
      <c r="C3" s="107">
        <v>4059</v>
      </c>
      <c r="D3" t="s">
        <v>100</v>
      </c>
    </row>
    <row r="4" spans="1:4" x14ac:dyDescent="0.3">
      <c r="A4" t="s">
        <v>102</v>
      </c>
      <c r="B4" s="106">
        <v>287.54000000000002</v>
      </c>
      <c r="C4" s="107">
        <v>4333</v>
      </c>
      <c r="D4" t="s">
        <v>100</v>
      </c>
    </row>
    <row r="5" spans="1:4" x14ac:dyDescent="0.3">
      <c r="A5" t="s">
        <v>103</v>
      </c>
      <c r="B5" s="106">
        <v>1603.29</v>
      </c>
      <c r="C5" s="107">
        <v>10141</v>
      </c>
      <c r="D5" t="s">
        <v>100</v>
      </c>
    </row>
    <row r="6" spans="1:4" x14ac:dyDescent="0.3">
      <c r="A6" t="s">
        <v>104</v>
      </c>
      <c r="B6" s="106">
        <v>969.22</v>
      </c>
      <c r="C6" s="107">
        <v>14043</v>
      </c>
      <c r="D6" t="s">
        <v>100</v>
      </c>
    </row>
    <row r="7" spans="1:4" x14ac:dyDescent="0.3">
      <c r="A7" t="s">
        <v>105</v>
      </c>
      <c r="B7" s="106">
        <v>280.08</v>
      </c>
      <c r="C7" s="107">
        <v>4058</v>
      </c>
      <c r="D7" t="s">
        <v>100</v>
      </c>
    </row>
    <row r="8" spans="1:4" x14ac:dyDescent="0.3">
      <c r="A8" t="s">
        <v>106</v>
      </c>
      <c r="B8" s="106">
        <v>466.54</v>
      </c>
      <c r="C8" s="107">
        <v>7086</v>
      </c>
      <c r="D8" t="s">
        <v>100</v>
      </c>
    </row>
    <row r="9" spans="1:4" x14ac:dyDescent="0.3">
      <c r="A9" t="s">
        <v>107</v>
      </c>
      <c r="B9" s="106">
        <v>1038.8399999999999</v>
      </c>
      <c r="C9" s="107">
        <v>11209</v>
      </c>
      <c r="D9" t="s">
        <v>100</v>
      </c>
    </row>
    <row r="10" spans="1:4" x14ac:dyDescent="0.3">
      <c r="A10" t="s">
        <v>108</v>
      </c>
      <c r="B10" s="106">
        <v>129.75</v>
      </c>
      <c r="C10" s="107">
        <v>1400</v>
      </c>
      <c r="D10" t="s">
        <v>100</v>
      </c>
    </row>
    <row r="11" spans="1:4" x14ac:dyDescent="0.3">
      <c r="A11" t="s">
        <v>109</v>
      </c>
      <c r="B11" s="106">
        <v>667.8</v>
      </c>
      <c r="C11" s="107">
        <v>8423</v>
      </c>
      <c r="D11" t="s">
        <v>100</v>
      </c>
    </row>
    <row r="12" spans="1:4" x14ac:dyDescent="0.3">
      <c r="A12" t="s">
        <v>110</v>
      </c>
      <c r="B12" s="106">
        <v>176.53</v>
      </c>
      <c r="C12" s="107">
        <v>2138</v>
      </c>
      <c r="D12" t="s">
        <v>100</v>
      </c>
    </row>
    <row r="13" spans="1:4" x14ac:dyDescent="0.3">
      <c r="A13" t="s">
        <v>111</v>
      </c>
      <c r="B13" s="106">
        <v>1057.1600000000001</v>
      </c>
      <c r="C13" s="107">
        <v>12807</v>
      </c>
      <c r="D13" t="s">
        <v>100</v>
      </c>
    </row>
    <row r="14" spans="1:4" x14ac:dyDescent="0.3">
      <c r="A14" t="s">
        <v>112</v>
      </c>
      <c r="B14" s="106">
        <v>722.01</v>
      </c>
      <c r="C14" s="107">
        <v>11345</v>
      </c>
      <c r="D14" t="s">
        <v>100</v>
      </c>
    </row>
    <row r="15" spans="1:4" x14ac:dyDescent="0.3">
      <c r="A15" t="s">
        <v>113</v>
      </c>
      <c r="B15" s="106">
        <v>343.67</v>
      </c>
      <c r="C15" s="107">
        <v>5400</v>
      </c>
      <c r="D15" t="s">
        <v>100</v>
      </c>
    </row>
    <row r="16" spans="1:4" x14ac:dyDescent="0.3">
      <c r="A16" t="s">
        <v>114</v>
      </c>
      <c r="B16" s="106">
        <v>916.01</v>
      </c>
      <c r="C16" s="107">
        <v>14393</v>
      </c>
      <c r="D16" t="s">
        <v>100</v>
      </c>
    </row>
    <row r="17" spans="1:4" x14ac:dyDescent="0.3">
      <c r="A17" t="s">
        <v>115</v>
      </c>
      <c r="B17" s="106">
        <v>320.49</v>
      </c>
      <c r="C17" s="107">
        <v>5036</v>
      </c>
      <c r="D17" t="s">
        <v>100</v>
      </c>
    </row>
    <row r="18" spans="1:4" x14ac:dyDescent="0.3">
      <c r="A18" t="s">
        <v>116</v>
      </c>
      <c r="B18" s="106">
        <v>370.62</v>
      </c>
      <c r="C18" s="107">
        <v>5823</v>
      </c>
      <c r="D18" t="s">
        <v>100</v>
      </c>
    </row>
    <row r="19" spans="1:4" x14ac:dyDescent="0.3">
      <c r="A19" t="s">
        <v>117</v>
      </c>
      <c r="B19" s="106">
        <v>75.13</v>
      </c>
      <c r="C19" s="107">
        <v>1180</v>
      </c>
      <c r="D19" t="s">
        <v>100</v>
      </c>
    </row>
    <row r="20" spans="1:4" x14ac:dyDescent="0.3">
      <c r="A20" t="s">
        <v>118</v>
      </c>
      <c r="B20" s="106">
        <v>629.20000000000005</v>
      </c>
      <c r="C20" s="107">
        <v>10959</v>
      </c>
      <c r="D20" t="s">
        <v>100</v>
      </c>
    </row>
    <row r="21" spans="1:4" x14ac:dyDescent="0.3">
      <c r="A21" t="s">
        <v>119</v>
      </c>
      <c r="B21" s="106">
        <v>1483.79</v>
      </c>
      <c r="C21" s="107">
        <v>15421</v>
      </c>
      <c r="D21" t="s">
        <v>100</v>
      </c>
    </row>
    <row r="22" spans="1:4" x14ac:dyDescent="0.3">
      <c r="A22" t="s">
        <v>120</v>
      </c>
      <c r="B22" s="106">
        <v>130.82</v>
      </c>
      <c r="C22" s="107">
        <v>1049</v>
      </c>
      <c r="D22" t="s">
        <v>100</v>
      </c>
    </row>
    <row r="23" spans="1:4" x14ac:dyDescent="0.3">
      <c r="A23" t="s">
        <v>121</v>
      </c>
      <c r="B23" s="106">
        <v>563.33000000000004</v>
      </c>
      <c r="C23" s="107">
        <v>4517</v>
      </c>
      <c r="D23" t="s">
        <v>100</v>
      </c>
    </row>
    <row r="24" spans="1:4" x14ac:dyDescent="0.3">
      <c r="A24" t="s">
        <v>122</v>
      </c>
      <c r="B24" s="106">
        <v>321.61</v>
      </c>
      <c r="C24" s="107">
        <v>2579</v>
      </c>
      <c r="D24" t="s">
        <v>100</v>
      </c>
    </row>
    <row r="25" spans="1:4" x14ac:dyDescent="0.3">
      <c r="A25" t="s">
        <v>123</v>
      </c>
      <c r="B25" s="106">
        <v>178.53</v>
      </c>
      <c r="C25" s="107">
        <v>3020</v>
      </c>
      <c r="D25" t="s">
        <v>100</v>
      </c>
    </row>
    <row r="26" spans="1:4" x14ac:dyDescent="0.3">
      <c r="A26" t="s">
        <v>124</v>
      </c>
      <c r="B26" s="106">
        <v>400.46</v>
      </c>
      <c r="C26" s="107">
        <v>5964</v>
      </c>
      <c r="D26" t="s">
        <v>100</v>
      </c>
    </row>
    <row r="27" spans="1:4" x14ac:dyDescent="0.3">
      <c r="A27" t="s">
        <v>125</v>
      </c>
      <c r="B27" s="106">
        <v>595.36</v>
      </c>
      <c r="C27" s="107">
        <v>8867</v>
      </c>
      <c r="D27" t="s">
        <v>100</v>
      </c>
    </row>
    <row r="28" spans="1:4" x14ac:dyDescent="0.3">
      <c r="A28" t="s">
        <v>126</v>
      </c>
      <c r="B28" s="106">
        <v>335.2</v>
      </c>
      <c r="C28" s="107">
        <v>3658</v>
      </c>
      <c r="D28" t="s">
        <v>100</v>
      </c>
    </row>
    <row r="29" spans="1:4" x14ac:dyDescent="0.3">
      <c r="A29" t="s">
        <v>127</v>
      </c>
      <c r="B29" s="106">
        <v>194.38</v>
      </c>
      <c r="C29" s="107">
        <v>2122</v>
      </c>
      <c r="D29" t="s">
        <v>100</v>
      </c>
    </row>
    <row r="30" spans="1:4" x14ac:dyDescent="0.3">
      <c r="A30" t="s">
        <v>128</v>
      </c>
      <c r="B30" s="106">
        <v>166.42</v>
      </c>
      <c r="C30" s="107">
        <v>3071</v>
      </c>
      <c r="D30" t="s">
        <v>100</v>
      </c>
    </row>
    <row r="31" spans="1:4" x14ac:dyDescent="0.3">
      <c r="A31" t="s">
        <v>129</v>
      </c>
      <c r="B31" s="106">
        <v>475.68</v>
      </c>
      <c r="C31" s="107">
        <v>7349</v>
      </c>
      <c r="D31" t="s">
        <v>100</v>
      </c>
    </row>
    <row r="32" spans="1:4" x14ac:dyDescent="0.3">
      <c r="A32" t="s">
        <v>130</v>
      </c>
      <c r="B32" s="106">
        <v>1082.52</v>
      </c>
      <c r="C32" s="107">
        <v>19069</v>
      </c>
      <c r="D32" t="s">
        <v>100</v>
      </c>
    </row>
    <row r="33" spans="1:4" x14ac:dyDescent="0.3">
      <c r="A33" t="s">
        <v>131</v>
      </c>
      <c r="B33" s="106">
        <v>425.95</v>
      </c>
      <c r="C33" s="107">
        <v>5485</v>
      </c>
      <c r="D33" t="s">
        <v>100</v>
      </c>
    </row>
    <row r="34" spans="1:4" x14ac:dyDescent="0.3">
      <c r="A34" t="s">
        <v>132</v>
      </c>
      <c r="B34" s="106">
        <v>585.78</v>
      </c>
      <c r="C34" s="107">
        <v>7543</v>
      </c>
      <c r="D34" t="s">
        <v>100</v>
      </c>
    </row>
    <row r="35" spans="1:4" x14ac:dyDescent="0.3">
      <c r="A35" t="s">
        <v>133</v>
      </c>
      <c r="B35" s="106">
        <v>233.73</v>
      </c>
      <c r="C35" s="107">
        <v>3010</v>
      </c>
      <c r="D35" t="s">
        <v>100</v>
      </c>
    </row>
    <row r="36" spans="1:4" x14ac:dyDescent="0.3">
      <c r="A36" t="s">
        <v>134</v>
      </c>
      <c r="B36" s="106">
        <v>392.12</v>
      </c>
      <c r="C36" s="107">
        <v>4967</v>
      </c>
      <c r="D36" t="s">
        <v>100</v>
      </c>
    </row>
    <row r="37" spans="1:4" x14ac:dyDescent="0.3">
      <c r="A37" t="s">
        <v>135</v>
      </c>
      <c r="B37" s="106">
        <v>275.05</v>
      </c>
      <c r="C37" s="107">
        <v>3952</v>
      </c>
      <c r="D37" t="s">
        <v>100</v>
      </c>
    </row>
    <row r="38" spans="1:4" x14ac:dyDescent="0.3">
      <c r="A38" t="s">
        <v>136</v>
      </c>
      <c r="B38" s="106">
        <v>600</v>
      </c>
      <c r="C38" s="107">
        <v>4148</v>
      </c>
      <c r="D38" t="s">
        <v>100</v>
      </c>
    </row>
    <row r="39" spans="1:4" x14ac:dyDescent="0.3">
      <c r="A39" t="s">
        <v>137</v>
      </c>
      <c r="B39" s="106">
        <v>38.119999999999997</v>
      </c>
      <c r="C39" s="107">
        <v>264</v>
      </c>
      <c r="D39" t="s">
        <v>100</v>
      </c>
    </row>
    <row r="40" spans="1:4" x14ac:dyDescent="0.3">
      <c r="A40" t="s">
        <v>138</v>
      </c>
      <c r="B40" s="106">
        <v>571.36</v>
      </c>
      <c r="C40" s="107">
        <v>3950</v>
      </c>
      <c r="D40" t="s">
        <v>100</v>
      </c>
    </row>
    <row r="41" spans="1:4" x14ac:dyDescent="0.3">
      <c r="A41" t="s">
        <v>139</v>
      </c>
      <c r="B41" s="106">
        <v>491.35</v>
      </c>
      <c r="C41" s="107">
        <v>7840</v>
      </c>
      <c r="D41" t="s">
        <v>100</v>
      </c>
    </row>
    <row r="42" spans="1:4" x14ac:dyDescent="0.3">
      <c r="A42" t="s">
        <v>140</v>
      </c>
      <c r="B42" s="106">
        <v>1083.8800000000001</v>
      </c>
      <c r="C42" s="107">
        <v>12618</v>
      </c>
      <c r="D42" t="s">
        <v>100</v>
      </c>
    </row>
    <row r="43" spans="1:4" x14ac:dyDescent="0.3">
      <c r="A43" t="s">
        <v>141</v>
      </c>
      <c r="B43" s="106">
        <v>531.14</v>
      </c>
      <c r="C43" s="107">
        <v>6798</v>
      </c>
      <c r="D43" t="s">
        <v>100</v>
      </c>
    </row>
    <row r="44" spans="1:4" x14ac:dyDescent="0.3">
      <c r="A44" t="s">
        <v>142</v>
      </c>
      <c r="B44" s="106">
        <v>883.53</v>
      </c>
      <c r="C44" s="107">
        <v>13633</v>
      </c>
      <c r="D44" t="s">
        <v>100</v>
      </c>
    </row>
    <row r="45" spans="1:4" x14ac:dyDescent="0.3">
      <c r="A45" t="s">
        <v>143</v>
      </c>
      <c r="B45" s="106">
        <v>358.49</v>
      </c>
      <c r="C45" s="107">
        <v>4423</v>
      </c>
      <c r="D45" t="s">
        <v>100</v>
      </c>
    </row>
    <row r="46" spans="1:4" x14ac:dyDescent="0.3">
      <c r="A46" t="s">
        <v>144</v>
      </c>
      <c r="B46" s="106">
        <v>245.18</v>
      </c>
      <c r="C46" s="107">
        <v>3226</v>
      </c>
      <c r="D46" t="s">
        <v>100</v>
      </c>
    </row>
    <row r="47" spans="1:4" x14ac:dyDescent="0.3">
      <c r="A47" t="s">
        <v>145</v>
      </c>
      <c r="B47" s="106">
        <v>291.39999999999998</v>
      </c>
      <c r="C47" s="107">
        <v>4306</v>
      </c>
      <c r="D47" t="s">
        <v>100</v>
      </c>
    </row>
    <row r="48" spans="1:4" x14ac:dyDescent="0.3">
      <c r="A48" t="s">
        <v>146</v>
      </c>
      <c r="B48" s="106">
        <v>356.24</v>
      </c>
      <c r="C48" s="107">
        <v>5264</v>
      </c>
      <c r="D48" t="s">
        <v>100</v>
      </c>
    </row>
    <row r="49" spans="1:4" x14ac:dyDescent="0.3">
      <c r="A49" t="s">
        <v>147</v>
      </c>
      <c r="B49" s="106">
        <v>397.51</v>
      </c>
      <c r="C49" s="107">
        <v>5874</v>
      </c>
      <c r="D49" t="s">
        <v>100</v>
      </c>
    </row>
    <row r="50" spans="1:4" x14ac:dyDescent="0.3">
      <c r="A50" t="s">
        <v>148</v>
      </c>
      <c r="B50" s="106">
        <v>0</v>
      </c>
      <c r="C50" s="107">
        <v>0</v>
      </c>
      <c r="D50" t="s">
        <v>100</v>
      </c>
    </row>
    <row r="51" spans="1:4" x14ac:dyDescent="0.3">
      <c r="A51" t="s">
        <v>149</v>
      </c>
      <c r="B51" s="106">
        <v>137.6</v>
      </c>
      <c r="C51" s="107">
        <v>2033</v>
      </c>
      <c r="D51" t="s">
        <v>100</v>
      </c>
    </row>
    <row r="52" spans="1:4" x14ac:dyDescent="0.3">
      <c r="A52" t="s">
        <v>150</v>
      </c>
      <c r="B52" s="106">
        <v>796.39</v>
      </c>
      <c r="C52" s="107">
        <v>8842</v>
      </c>
      <c r="D52" t="s">
        <v>100</v>
      </c>
    </row>
    <row r="53" spans="1:4" x14ac:dyDescent="0.3">
      <c r="A53" t="s">
        <v>151</v>
      </c>
      <c r="B53" s="106">
        <v>873.52</v>
      </c>
      <c r="C53" s="107">
        <v>9699</v>
      </c>
      <c r="D53" t="s">
        <v>100</v>
      </c>
    </row>
    <row r="54" spans="1:4" x14ac:dyDescent="0.3">
      <c r="A54" t="s">
        <v>152</v>
      </c>
      <c r="B54" s="106">
        <v>310.04000000000002</v>
      </c>
      <c r="C54" s="107">
        <v>3333</v>
      </c>
      <c r="D54" t="s">
        <v>100</v>
      </c>
    </row>
    <row r="55" spans="1:4" x14ac:dyDescent="0.3">
      <c r="A55" t="s">
        <v>153</v>
      </c>
      <c r="B55" s="106">
        <v>184.94</v>
      </c>
      <c r="C55" s="107">
        <v>1988</v>
      </c>
      <c r="D55" t="s">
        <v>100</v>
      </c>
    </row>
    <row r="56" spans="1:4" x14ac:dyDescent="0.3">
      <c r="A56" t="s">
        <v>154</v>
      </c>
      <c r="B56" s="106">
        <v>384</v>
      </c>
      <c r="C56" s="107">
        <v>7571</v>
      </c>
      <c r="D56" t="s">
        <v>100</v>
      </c>
    </row>
    <row r="57" spans="1:4" x14ac:dyDescent="0.3">
      <c r="A57" t="s">
        <v>155</v>
      </c>
      <c r="B57" s="106">
        <v>352.35</v>
      </c>
      <c r="C57" s="107">
        <v>6947</v>
      </c>
      <c r="D57" t="s">
        <v>100</v>
      </c>
    </row>
    <row r="58" spans="1:4" x14ac:dyDescent="0.3">
      <c r="A58" t="s">
        <v>156</v>
      </c>
      <c r="B58" s="106">
        <v>427.2</v>
      </c>
      <c r="C58" s="107">
        <v>3735</v>
      </c>
      <c r="D58" t="s">
        <v>100</v>
      </c>
    </row>
    <row r="59" spans="1:4" x14ac:dyDescent="0.3">
      <c r="A59" t="s">
        <v>157</v>
      </c>
      <c r="B59" s="106">
        <v>638.85</v>
      </c>
      <c r="C59" s="107">
        <v>11918</v>
      </c>
      <c r="D59" t="s">
        <v>100</v>
      </c>
    </row>
    <row r="60" spans="1:4" x14ac:dyDescent="0.3">
      <c r="A60" t="s">
        <v>158</v>
      </c>
      <c r="B60" s="106">
        <v>689.21</v>
      </c>
      <c r="C60" s="107">
        <v>9110</v>
      </c>
      <c r="D60" t="s">
        <v>100</v>
      </c>
    </row>
    <row r="61" spans="1:4" x14ac:dyDescent="0.3">
      <c r="A61" t="s">
        <v>159</v>
      </c>
      <c r="B61" s="106">
        <v>150.72</v>
      </c>
      <c r="C61" s="107">
        <v>1992</v>
      </c>
      <c r="D61" t="s">
        <v>100</v>
      </c>
    </row>
    <row r="62" spans="1:4" customFormat="1" x14ac:dyDescent="0.3">
      <c r="A62" t="s">
        <v>160</v>
      </c>
      <c r="B62" s="106">
        <v>313.25</v>
      </c>
      <c r="C62" s="107">
        <v>4140</v>
      </c>
      <c r="D62" t="s">
        <v>100</v>
      </c>
    </row>
    <row r="63" spans="1:4" x14ac:dyDescent="0.3">
      <c r="A63" t="s">
        <v>161</v>
      </c>
      <c r="B63" s="106">
        <v>1144.02</v>
      </c>
      <c r="C63" s="107">
        <v>14896</v>
      </c>
      <c r="D63" t="s">
        <v>100</v>
      </c>
    </row>
    <row r="64" spans="1:4" x14ac:dyDescent="0.3">
      <c r="A64" t="s">
        <v>162</v>
      </c>
      <c r="B64" s="106">
        <v>98.47</v>
      </c>
      <c r="C64" s="107">
        <v>1282</v>
      </c>
      <c r="D64" t="s">
        <v>100</v>
      </c>
    </row>
    <row r="65" spans="1:4" x14ac:dyDescent="0.3">
      <c r="A65" t="s">
        <v>163</v>
      </c>
      <c r="B65" s="106">
        <v>1520</v>
      </c>
      <c r="C65" s="107">
        <v>12940</v>
      </c>
      <c r="D65" t="s">
        <v>100</v>
      </c>
    </row>
    <row r="66" spans="1:4" x14ac:dyDescent="0.3">
      <c r="A66" t="s">
        <v>164</v>
      </c>
      <c r="B66" s="106">
        <v>101.98</v>
      </c>
      <c r="C66" s="107">
        <v>868</v>
      </c>
      <c r="D66" t="s">
        <v>100</v>
      </c>
    </row>
    <row r="67" spans="1:4" x14ac:dyDescent="0.3">
      <c r="A67" t="s">
        <v>165</v>
      </c>
      <c r="B67" s="106">
        <v>178.88</v>
      </c>
      <c r="C67" s="107">
        <v>1523</v>
      </c>
      <c r="D67" t="s">
        <v>100</v>
      </c>
    </row>
    <row r="68" spans="1:4" x14ac:dyDescent="0.3">
      <c r="A68" t="s">
        <v>166</v>
      </c>
      <c r="B68" s="106">
        <v>71.290000000000006</v>
      </c>
      <c r="C68" s="107">
        <v>607</v>
      </c>
      <c r="D68" t="s">
        <v>100</v>
      </c>
    </row>
    <row r="69" spans="1:4" x14ac:dyDescent="0.3">
      <c r="A69" t="s">
        <v>167</v>
      </c>
      <c r="B69" s="106">
        <v>219.87</v>
      </c>
      <c r="C69" s="107">
        <v>2122</v>
      </c>
      <c r="D69" t="s">
        <v>100</v>
      </c>
    </row>
    <row r="70" spans="1:4" x14ac:dyDescent="0.3">
      <c r="A70" t="s">
        <v>168</v>
      </c>
      <c r="B70" s="106">
        <v>214.71</v>
      </c>
      <c r="C70" s="107">
        <v>2073</v>
      </c>
      <c r="D70" t="s">
        <v>100</v>
      </c>
    </row>
    <row r="71" spans="1:4" x14ac:dyDescent="0.3">
      <c r="A71" t="s">
        <v>169</v>
      </c>
      <c r="B71" s="106">
        <v>1490.55</v>
      </c>
      <c r="C71" s="107">
        <v>14388</v>
      </c>
      <c r="D71" t="s">
        <v>100</v>
      </c>
    </row>
    <row r="72" spans="1:4" x14ac:dyDescent="0.3">
      <c r="A72" t="s">
        <v>170</v>
      </c>
      <c r="B72" s="106">
        <v>204</v>
      </c>
      <c r="C72" s="107">
        <v>2666</v>
      </c>
      <c r="D72" t="s">
        <v>100</v>
      </c>
    </row>
    <row r="73" spans="1:4" x14ac:dyDescent="0.3">
      <c r="A73" t="s">
        <v>171</v>
      </c>
      <c r="B73" s="106">
        <v>750.49</v>
      </c>
      <c r="C73" s="107">
        <v>9809</v>
      </c>
      <c r="D73" t="s">
        <v>100</v>
      </c>
    </row>
    <row r="74" spans="1:4" customFormat="1" x14ac:dyDescent="0.3">
      <c r="A74" t="s">
        <v>172</v>
      </c>
      <c r="B74" s="106">
        <v>190.16</v>
      </c>
      <c r="C74" s="107">
        <v>2485</v>
      </c>
      <c r="D74" t="s">
        <v>100</v>
      </c>
    </row>
    <row r="75" spans="1:4" x14ac:dyDescent="0.3">
      <c r="A75" t="s">
        <v>173</v>
      </c>
      <c r="B75" s="106">
        <v>565.33000000000004</v>
      </c>
      <c r="C75" s="107">
        <v>15859</v>
      </c>
      <c r="D75" t="s">
        <v>100</v>
      </c>
    </row>
    <row r="76" spans="1:4" x14ac:dyDescent="0.3">
      <c r="A76" t="s">
        <v>174</v>
      </c>
      <c r="B76" s="106">
        <v>302.2</v>
      </c>
      <c r="C76" s="107">
        <v>4834</v>
      </c>
      <c r="D76" t="s">
        <v>100</v>
      </c>
    </row>
    <row r="77" spans="1:4" x14ac:dyDescent="0.3">
      <c r="A77" t="s">
        <v>175</v>
      </c>
      <c r="B77" s="106">
        <v>528.24</v>
      </c>
      <c r="C77" s="107">
        <v>10263</v>
      </c>
      <c r="D77" t="s">
        <v>100</v>
      </c>
    </row>
    <row r="78" spans="1:4" x14ac:dyDescent="0.3">
      <c r="A78" t="s">
        <v>176</v>
      </c>
      <c r="B78" s="106">
        <v>1003.76</v>
      </c>
      <c r="C78" s="107">
        <v>8065</v>
      </c>
      <c r="D78" t="s">
        <v>100</v>
      </c>
    </row>
    <row r="79" spans="1:4" x14ac:dyDescent="0.3">
      <c r="A79" t="s">
        <v>177</v>
      </c>
      <c r="B79" s="106">
        <v>615.95000000000005</v>
      </c>
      <c r="C79" s="107">
        <v>8131</v>
      </c>
      <c r="D79" t="s">
        <v>100</v>
      </c>
    </row>
    <row r="80" spans="1:4" x14ac:dyDescent="0.3">
      <c r="A80" t="s">
        <v>178</v>
      </c>
      <c r="B80" s="106">
        <v>593.95000000000005</v>
      </c>
      <c r="C80" s="107">
        <v>10152</v>
      </c>
      <c r="D80" t="s">
        <v>100</v>
      </c>
    </row>
    <row r="81" spans="1:4" x14ac:dyDescent="0.3">
      <c r="A81" t="s">
        <v>179</v>
      </c>
      <c r="B81" s="106">
        <v>445.16</v>
      </c>
      <c r="C81" s="107">
        <v>9636</v>
      </c>
      <c r="D81" t="s">
        <v>100</v>
      </c>
    </row>
    <row r="82" spans="1:4" x14ac:dyDescent="0.3">
      <c r="A82" t="s">
        <v>180</v>
      </c>
      <c r="B82" s="106">
        <v>749</v>
      </c>
      <c r="C82" s="107">
        <v>7907</v>
      </c>
      <c r="D82" t="s">
        <v>100</v>
      </c>
    </row>
    <row r="83" spans="1:4" x14ac:dyDescent="0.3">
      <c r="A83" t="s">
        <v>181</v>
      </c>
      <c r="B83" s="106">
        <v>579.94000000000005</v>
      </c>
      <c r="C83" s="107">
        <v>9647</v>
      </c>
      <c r="D83" t="s">
        <v>100</v>
      </c>
    </row>
    <row r="84" spans="1:4" x14ac:dyDescent="0.3">
      <c r="A84" t="s">
        <v>182</v>
      </c>
      <c r="B84" s="106">
        <v>166.81</v>
      </c>
      <c r="C84" s="107">
        <v>3845</v>
      </c>
      <c r="D84" t="s">
        <v>100</v>
      </c>
    </row>
    <row r="85" spans="1:4" x14ac:dyDescent="0.3">
      <c r="A85" t="s">
        <v>183</v>
      </c>
      <c r="B85" s="106">
        <v>559.66999999999996</v>
      </c>
      <c r="C85" s="107">
        <v>7651</v>
      </c>
      <c r="D85" t="s">
        <v>100</v>
      </c>
    </row>
    <row r="86" spans="1:4" x14ac:dyDescent="0.3">
      <c r="A86" t="s">
        <v>184</v>
      </c>
      <c r="B86" s="106">
        <v>794.4</v>
      </c>
      <c r="C86" s="107">
        <v>12485</v>
      </c>
      <c r="D86" t="s">
        <v>100</v>
      </c>
    </row>
    <row r="87" spans="1:4" x14ac:dyDescent="0.3">
      <c r="A87" t="s">
        <v>185</v>
      </c>
      <c r="B87" s="106">
        <v>502.59</v>
      </c>
      <c r="C87" s="107">
        <v>5771</v>
      </c>
      <c r="D87" t="s">
        <v>100</v>
      </c>
    </row>
    <row r="88" spans="1:4" x14ac:dyDescent="0.3">
      <c r="A88" t="s">
        <v>186</v>
      </c>
      <c r="B88" s="106">
        <v>345.34</v>
      </c>
      <c r="C88" s="107">
        <v>2991</v>
      </c>
      <c r="D88" t="s">
        <v>100</v>
      </c>
    </row>
    <row r="89" spans="1:4" x14ac:dyDescent="0.3">
      <c r="A89" t="s">
        <v>187</v>
      </c>
      <c r="B89" s="106">
        <v>691.18</v>
      </c>
      <c r="C89" s="107">
        <v>7952</v>
      </c>
      <c r="D89" t="s">
        <v>100</v>
      </c>
    </row>
    <row r="90" spans="1:4" x14ac:dyDescent="0.3">
      <c r="A90" t="s">
        <v>188</v>
      </c>
      <c r="B90" s="106">
        <v>257.19</v>
      </c>
      <c r="C90" s="107">
        <v>4394</v>
      </c>
      <c r="D90" t="s">
        <v>100</v>
      </c>
    </row>
    <row r="91" spans="1:4" x14ac:dyDescent="0.3">
      <c r="A91" t="s">
        <v>189</v>
      </c>
      <c r="B91" s="106">
        <v>1560.71</v>
      </c>
      <c r="C91" s="107">
        <v>17909</v>
      </c>
      <c r="D91" t="s">
        <v>100</v>
      </c>
    </row>
    <row r="92" spans="1:4" x14ac:dyDescent="0.3">
      <c r="A92" t="s">
        <v>190</v>
      </c>
      <c r="B92" s="106">
        <v>496</v>
      </c>
      <c r="C92" s="107">
        <v>8230</v>
      </c>
      <c r="D92" t="s">
        <v>100</v>
      </c>
    </row>
    <row r="93" spans="1:4" x14ac:dyDescent="0.3">
      <c r="A93" t="s">
        <v>191</v>
      </c>
      <c r="B93" s="106">
        <v>514.24</v>
      </c>
      <c r="C93" s="107">
        <v>5659</v>
      </c>
      <c r="D93" t="s">
        <v>100</v>
      </c>
    </row>
    <row r="94" spans="1:4" x14ac:dyDescent="0.3">
      <c r="A94" t="s">
        <v>192</v>
      </c>
      <c r="B94" s="106">
        <v>375.42</v>
      </c>
      <c r="C94" s="107">
        <v>5527</v>
      </c>
      <c r="D94" t="s">
        <v>100</v>
      </c>
    </row>
    <row r="95" spans="1:4" x14ac:dyDescent="0.3">
      <c r="A95" t="s">
        <v>193</v>
      </c>
      <c r="B95" s="106">
        <v>1032.94</v>
      </c>
      <c r="C95" s="107">
        <v>8269</v>
      </c>
      <c r="D95" t="s">
        <v>100</v>
      </c>
    </row>
    <row r="96" spans="1:4" x14ac:dyDescent="0.3">
      <c r="A96" t="s">
        <v>194</v>
      </c>
      <c r="B96" s="106">
        <v>448.49</v>
      </c>
      <c r="C96" s="107">
        <v>3591</v>
      </c>
      <c r="D96" t="s">
        <v>100</v>
      </c>
    </row>
    <row r="97" spans="1:4" x14ac:dyDescent="0.3">
      <c r="A97" t="s">
        <v>195</v>
      </c>
      <c r="B97" s="106">
        <v>839.52</v>
      </c>
      <c r="C97" s="107">
        <v>11505</v>
      </c>
      <c r="D97" t="s">
        <v>100</v>
      </c>
    </row>
    <row r="98" spans="1:4" x14ac:dyDescent="0.3">
      <c r="A98" t="s">
        <v>196</v>
      </c>
      <c r="B98" s="106">
        <v>509.56</v>
      </c>
      <c r="C98" s="107">
        <v>11424</v>
      </c>
      <c r="D98" t="s">
        <v>100</v>
      </c>
    </row>
    <row r="99" spans="1:4" x14ac:dyDescent="0.3">
      <c r="A99" t="s">
        <v>197</v>
      </c>
      <c r="B99" s="106">
        <v>77.25</v>
      </c>
      <c r="C99" s="107">
        <v>1732</v>
      </c>
      <c r="D99" t="s">
        <v>100</v>
      </c>
    </row>
    <row r="100" spans="1:4" x14ac:dyDescent="0.3">
      <c r="A100" t="s">
        <v>198</v>
      </c>
      <c r="B100" s="106">
        <v>1000.35</v>
      </c>
      <c r="C100" s="107">
        <v>15029</v>
      </c>
      <c r="D100" t="s">
        <v>100</v>
      </c>
    </row>
    <row r="101" spans="1:4" x14ac:dyDescent="0.3">
      <c r="A101" t="s">
        <v>199</v>
      </c>
      <c r="B101" s="106">
        <v>526.4</v>
      </c>
      <c r="C101" s="107">
        <v>8062</v>
      </c>
      <c r="D101" t="s">
        <v>100</v>
      </c>
    </row>
    <row r="102" spans="1:4" x14ac:dyDescent="0.3">
      <c r="A102" t="s">
        <v>200</v>
      </c>
      <c r="B102" s="106">
        <v>355.67</v>
      </c>
      <c r="C102" s="107">
        <v>5447</v>
      </c>
      <c r="D102" t="s">
        <v>100</v>
      </c>
    </row>
    <row r="103" spans="1:4" x14ac:dyDescent="0.3">
      <c r="A103" t="s">
        <v>201</v>
      </c>
      <c r="B103" s="106">
        <v>1256.33</v>
      </c>
      <c r="C103" s="107">
        <v>16247</v>
      </c>
      <c r="D103" t="s">
        <v>100</v>
      </c>
    </row>
    <row r="104" spans="1:4" x14ac:dyDescent="0.3">
      <c r="A104" t="s">
        <v>202</v>
      </c>
      <c r="B104" s="106">
        <v>247.21</v>
      </c>
      <c r="C104" s="107">
        <v>2481</v>
      </c>
      <c r="D104" t="s">
        <v>100</v>
      </c>
    </row>
    <row r="105" spans="1:4" x14ac:dyDescent="0.3">
      <c r="A105" t="s">
        <v>203</v>
      </c>
      <c r="B105" s="106">
        <v>628.21</v>
      </c>
      <c r="C105" s="107">
        <v>12003</v>
      </c>
      <c r="D105" t="s">
        <v>100</v>
      </c>
    </row>
    <row r="106" spans="1:4" x14ac:dyDescent="0.3">
      <c r="A106" t="s">
        <v>204</v>
      </c>
      <c r="B106" s="106">
        <v>349.16</v>
      </c>
      <c r="C106" s="107">
        <v>6672</v>
      </c>
      <c r="D106" t="s">
        <v>100</v>
      </c>
    </row>
    <row r="107" spans="1:4" x14ac:dyDescent="0.3">
      <c r="A107" t="s">
        <v>205</v>
      </c>
      <c r="B107" s="106">
        <v>140.84</v>
      </c>
      <c r="C107" s="107">
        <v>2691</v>
      </c>
      <c r="D107" t="s">
        <v>100</v>
      </c>
    </row>
    <row r="108" spans="1:4" x14ac:dyDescent="0.3">
      <c r="A108" t="s">
        <v>206</v>
      </c>
      <c r="B108" s="106">
        <v>289.41000000000003</v>
      </c>
      <c r="C108" s="107">
        <v>3125</v>
      </c>
      <c r="D108" t="s">
        <v>100</v>
      </c>
    </row>
    <row r="109" spans="1:4" x14ac:dyDescent="0.3">
      <c r="A109" t="s">
        <v>207</v>
      </c>
      <c r="B109" s="106">
        <v>560.79</v>
      </c>
      <c r="C109" s="107">
        <v>6055</v>
      </c>
      <c r="D109" t="s">
        <v>100</v>
      </c>
    </row>
    <row r="110" spans="1:4" x14ac:dyDescent="0.3">
      <c r="A110" t="s">
        <v>208</v>
      </c>
      <c r="B110" s="106">
        <v>689.41</v>
      </c>
      <c r="C110" s="107">
        <v>7444</v>
      </c>
      <c r="D110" t="s">
        <v>100</v>
      </c>
    </row>
    <row r="111" spans="1:4" x14ac:dyDescent="0.3">
      <c r="A111" t="s">
        <v>209</v>
      </c>
      <c r="B111" s="106">
        <v>822.25</v>
      </c>
      <c r="C111" s="107">
        <v>8879</v>
      </c>
      <c r="D111" t="s">
        <v>100</v>
      </c>
    </row>
    <row r="112" spans="1:4" x14ac:dyDescent="0.3">
      <c r="A112" t="s">
        <v>210</v>
      </c>
      <c r="B112" s="106">
        <v>900</v>
      </c>
      <c r="C112" s="107">
        <v>9718</v>
      </c>
      <c r="D112" t="s">
        <v>100</v>
      </c>
    </row>
    <row r="113" spans="1:4" x14ac:dyDescent="0.3">
      <c r="A113" t="s">
        <v>211</v>
      </c>
      <c r="B113" s="106">
        <v>364.21</v>
      </c>
      <c r="C113" s="107">
        <v>3159</v>
      </c>
      <c r="D113" t="s">
        <v>100</v>
      </c>
    </row>
    <row r="114" spans="1:4" x14ac:dyDescent="0.3">
      <c r="A114" t="s">
        <v>212</v>
      </c>
      <c r="B114" s="106">
        <v>135.53</v>
      </c>
      <c r="C114" s="107">
        <v>1175</v>
      </c>
      <c r="D114" t="s">
        <v>100</v>
      </c>
    </row>
    <row r="115" spans="1:4" x14ac:dyDescent="0.3">
      <c r="A115" t="s">
        <v>213</v>
      </c>
      <c r="B115" s="106">
        <v>136.94</v>
      </c>
      <c r="C115" s="107">
        <v>1188</v>
      </c>
      <c r="D115" t="s">
        <v>100</v>
      </c>
    </row>
    <row r="116" spans="1:4" x14ac:dyDescent="0.3">
      <c r="A116" t="s">
        <v>214</v>
      </c>
      <c r="B116" s="106">
        <v>497.75</v>
      </c>
      <c r="C116" s="107">
        <v>4836</v>
      </c>
      <c r="D116" t="s">
        <v>100</v>
      </c>
    </row>
    <row r="117" spans="1:4" x14ac:dyDescent="0.3">
      <c r="A117" t="s">
        <v>215</v>
      </c>
      <c r="B117" s="106">
        <v>245.76</v>
      </c>
      <c r="C117" s="107">
        <v>1624</v>
      </c>
      <c r="D117" t="s">
        <v>100</v>
      </c>
    </row>
    <row r="118" spans="1:4" x14ac:dyDescent="0.3">
      <c r="A118" t="s">
        <v>216</v>
      </c>
      <c r="B118" s="106">
        <v>261.18</v>
      </c>
      <c r="C118" s="107">
        <v>1725</v>
      </c>
      <c r="D118" t="s">
        <v>100</v>
      </c>
    </row>
    <row r="119" spans="1:4" x14ac:dyDescent="0.3">
      <c r="A119" t="s">
        <v>217</v>
      </c>
      <c r="B119" s="106">
        <v>0</v>
      </c>
      <c r="C119" s="107">
        <v>0</v>
      </c>
      <c r="D119" t="s">
        <v>100</v>
      </c>
    </row>
    <row r="120" spans="1:4" x14ac:dyDescent="0.3">
      <c r="A120" t="s">
        <v>218</v>
      </c>
      <c r="B120" s="106">
        <v>1425.11</v>
      </c>
      <c r="C120" s="107">
        <v>17076</v>
      </c>
      <c r="D120" t="s">
        <v>100</v>
      </c>
    </row>
    <row r="121" spans="1:4" x14ac:dyDescent="0.3">
      <c r="A121" t="s">
        <v>219</v>
      </c>
      <c r="B121" s="106">
        <v>805.88</v>
      </c>
      <c r="C121" s="107">
        <v>9164</v>
      </c>
      <c r="D121" t="s">
        <v>100</v>
      </c>
    </row>
    <row r="122" spans="1:4" x14ac:dyDescent="0.3">
      <c r="A122" t="s">
        <v>220</v>
      </c>
      <c r="B122" s="106">
        <v>731.46</v>
      </c>
      <c r="C122" s="107">
        <v>12895</v>
      </c>
      <c r="D122" t="s">
        <v>100</v>
      </c>
    </row>
    <row r="123" spans="1:4" x14ac:dyDescent="0.3">
      <c r="A123" t="s">
        <v>221</v>
      </c>
      <c r="B123" s="106">
        <v>856.65</v>
      </c>
      <c r="C123" s="107">
        <v>10149</v>
      </c>
      <c r="D123" t="s">
        <v>100</v>
      </c>
    </row>
    <row r="124" spans="1:4" x14ac:dyDescent="0.3">
      <c r="A124" t="s">
        <v>222</v>
      </c>
      <c r="B124" s="106">
        <v>488.45</v>
      </c>
      <c r="C124" s="107">
        <v>7679</v>
      </c>
      <c r="D124" t="s">
        <v>100</v>
      </c>
    </row>
    <row r="125" spans="1:4" x14ac:dyDescent="0.3">
      <c r="A125" t="s">
        <v>223</v>
      </c>
      <c r="B125" s="106">
        <v>1099.8900000000001</v>
      </c>
      <c r="C125" s="107">
        <v>14784</v>
      </c>
      <c r="D125" t="s">
        <v>100</v>
      </c>
    </row>
    <row r="126" spans="1:4" x14ac:dyDescent="0.3">
      <c r="A126" t="s">
        <v>224</v>
      </c>
      <c r="B126" s="106">
        <v>380.94</v>
      </c>
      <c r="C126" s="107">
        <v>5368</v>
      </c>
      <c r="D126" t="s">
        <v>100</v>
      </c>
    </row>
    <row r="127" spans="1:4" x14ac:dyDescent="0.3">
      <c r="A127" t="s">
        <v>225</v>
      </c>
      <c r="B127" s="106">
        <v>204.82</v>
      </c>
      <c r="C127" s="107">
        <v>2992</v>
      </c>
      <c r="D127" t="s">
        <v>100</v>
      </c>
    </row>
    <row r="128" spans="1:4" x14ac:dyDescent="0.3">
      <c r="A128" t="s">
        <v>226</v>
      </c>
      <c r="B128" s="106">
        <v>231.95</v>
      </c>
      <c r="C128" s="107">
        <v>3388</v>
      </c>
      <c r="D128" t="s">
        <v>100</v>
      </c>
    </row>
    <row r="129" spans="1:4" x14ac:dyDescent="0.3">
      <c r="A129" t="s">
        <v>227</v>
      </c>
      <c r="B129" s="106">
        <v>355.29</v>
      </c>
      <c r="C129" s="107">
        <v>5189</v>
      </c>
      <c r="D129" t="s">
        <v>100</v>
      </c>
    </row>
    <row r="130" spans="1:4" x14ac:dyDescent="0.3">
      <c r="A130" t="s">
        <v>228</v>
      </c>
      <c r="B130" s="106">
        <v>175.31</v>
      </c>
      <c r="C130" s="107">
        <v>2561</v>
      </c>
      <c r="D130" t="s">
        <v>100</v>
      </c>
    </row>
    <row r="131" spans="1:4" x14ac:dyDescent="0.3">
      <c r="A131" t="s">
        <v>229</v>
      </c>
      <c r="B131" s="106">
        <v>356.24</v>
      </c>
      <c r="C131" s="107">
        <v>5203</v>
      </c>
      <c r="D131" t="s">
        <v>100</v>
      </c>
    </row>
    <row r="132" spans="1:4" x14ac:dyDescent="0.3">
      <c r="A132" t="s">
        <v>230</v>
      </c>
      <c r="B132" s="106">
        <v>495.96</v>
      </c>
      <c r="C132" s="107">
        <v>7285</v>
      </c>
      <c r="D132" t="s">
        <v>100</v>
      </c>
    </row>
    <row r="133" spans="1:4" x14ac:dyDescent="0.3">
      <c r="A133" t="s">
        <v>231</v>
      </c>
      <c r="B133" s="106">
        <v>1268.3499999999999</v>
      </c>
      <c r="C133" s="107">
        <v>18631</v>
      </c>
      <c r="D133" t="s">
        <v>100</v>
      </c>
    </row>
    <row r="134" spans="1:4" x14ac:dyDescent="0.3">
      <c r="A134" t="s">
        <v>232</v>
      </c>
      <c r="B134" s="106">
        <v>548.71</v>
      </c>
      <c r="C134" s="107">
        <v>17170</v>
      </c>
      <c r="D134" t="s">
        <v>100</v>
      </c>
    </row>
    <row r="135" spans="1:4" x14ac:dyDescent="0.3">
      <c r="A135" t="s">
        <v>233</v>
      </c>
      <c r="B135" s="106">
        <v>211.76</v>
      </c>
      <c r="C135" s="107">
        <v>6626</v>
      </c>
      <c r="D135" t="s">
        <v>100</v>
      </c>
    </row>
    <row r="136" spans="1:4" x14ac:dyDescent="0.3">
      <c r="A136" t="s">
        <v>234</v>
      </c>
      <c r="B136" s="106">
        <v>686.89</v>
      </c>
      <c r="C136" s="107">
        <v>12386</v>
      </c>
      <c r="D136" t="s">
        <v>100</v>
      </c>
    </row>
    <row r="137" spans="1:4" x14ac:dyDescent="0.3">
      <c r="A137" t="s">
        <v>235</v>
      </c>
      <c r="B137" s="106">
        <v>240.18</v>
      </c>
      <c r="C137" s="107">
        <v>4331</v>
      </c>
      <c r="D137" t="s">
        <v>100</v>
      </c>
    </row>
    <row r="138" spans="1:4" x14ac:dyDescent="0.3">
      <c r="A138" t="s">
        <v>236</v>
      </c>
      <c r="B138" s="106">
        <v>746.62</v>
      </c>
      <c r="C138" s="107">
        <v>9621</v>
      </c>
      <c r="D138" t="s">
        <v>100</v>
      </c>
    </row>
    <row r="139" spans="1:4" x14ac:dyDescent="0.3">
      <c r="A139" t="s">
        <v>237</v>
      </c>
      <c r="B139" s="106">
        <v>517.59</v>
      </c>
      <c r="C139" s="107">
        <v>5104</v>
      </c>
      <c r="D139" t="s">
        <v>100</v>
      </c>
    </row>
    <row r="140" spans="1:4" x14ac:dyDescent="0.3">
      <c r="A140" t="s">
        <v>238</v>
      </c>
      <c r="B140" s="106">
        <v>525.88</v>
      </c>
      <c r="C140" s="107">
        <v>4811</v>
      </c>
      <c r="D140" t="s">
        <v>100</v>
      </c>
    </row>
    <row r="141" spans="1:4" x14ac:dyDescent="0.3">
      <c r="A141" t="s">
        <v>239</v>
      </c>
      <c r="B141" s="106">
        <v>1273.5</v>
      </c>
      <c r="C141" s="107">
        <v>11651</v>
      </c>
      <c r="D141" t="s">
        <v>100</v>
      </c>
    </row>
    <row r="142" spans="1:4" x14ac:dyDescent="0.3">
      <c r="A142" t="s">
        <v>240</v>
      </c>
      <c r="B142" s="106">
        <v>633.44000000000005</v>
      </c>
      <c r="C142" s="107">
        <v>11370</v>
      </c>
      <c r="D142" t="s">
        <v>100</v>
      </c>
    </row>
    <row r="143" spans="1:4" x14ac:dyDescent="0.3">
      <c r="A143" t="s">
        <v>241</v>
      </c>
      <c r="B143" s="106">
        <v>730.96</v>
      </c>
      <c r="C143" s="107">
        <v>10483</v>
      </c>
      <c r="D143" t="s">
        <v>100</v>
      </c>
    </row>
    <row r="144" spans="1:4" x14ac:dyDescent="0.3">
      <c r="A144" t="s">
        <v>242</v>
      </c>
      <c r="B144" s="106">
        <v>136.22</v>
      </c>
      <c r="C144" s="107">
        <v>1953</v>
      </c>
      <c r="D144" t="s">
        <v>100</v>
      </c>
    </row>
    <row r="145" spans="1:4" x14ac:dyDescent="0.3">
      <c r="A145" t="s">
        <v>243</v>
      </c>
      <c r="B145" s="106">
        <v>165.65</v>
      </c>
      <c r="C145" s="107">
        <v>2350</v>
      </c>
      <c r="D145" t="s">
        <v>100</v>
      </c>
    </row>
    <row r="146" spans="1:4" x14ac:dyDescent="0.3">
      <c r="A146" t="s">
        <v>244</v>
      </c>
      <c r="B146" s="106">
        <v>920.93</v>
      </c>
      <c r="C146" s="107">
        <v>13064</v>
      </c>
      <c r="D146" t="s">
        <v>100</v>
      </c>
    </row>
    <row r="147" spans="1:4" x14ac:dyDescent="0.3">
      <c r="A147" t="s">
        <v>245</v>
      </c>
      <c r="B147" s="106">
        <v>169.41</v>
      </c>
      <c r="C147" s="107">
        <v>2328</v>
      </c>
      <c r="D147" t="s">
        <v>100</v>
      </c>
    </row>
    <row r="148" spans="1:4" x14ac:dyDescent="0.3">
      <c r="A148" t="s">
        <v>246</v>
      </c>
      <c r="B148" s="106">
        <v>612.59</v>
      </c>
      <c r="C148" s="107">
        <v>7164</v>
      </c>
      <c r="D148" t="s">
        <v>100</v>
      </c>
    </row>
    <row r="149" spans="1:4" x14ac:dyDescent="0.3">
      <c r="A149" t="s">
        <v>247</v>
      </c>
      <c r="B149" s="106">
        <v>148.58000000000001</v>
      </c>
      <c r="C149" s="107">
        <v>1737</v>
      </c>
      <c r="D149" t="s">
        <v>100</v>
      </c>
    </row>
    <row r="150" spans="1:4" x14ac:dyDescent="0.3">
      <c r="A150" t="s">
        <v>248</v>
      </c>
      <c r="B150" s="106">
        <v>1557.65</v>
      </c>
      <c r="C150" s="107">
        <v>14640</v>
      </c>
      <c r="D150" t="s">
        <v>100</v>
      </c>
    </row>
    <row r="151" spans="1:4" x14ac:dyDescent="0.3">
      <c r="A151" t="s">
        <v>249</v>
      </c>
      <c r="B151" s="106">
        <v>434.81</v>
      </c>
      <c r="C151" s="107">
        <v>5962</v>
      </c>
      <c r="D151" t="s">
        <v>100</v>
      </c>
    </row>
    <row r="152" spans="1:4" x14ac:dyDescent="0.3">
      <c r="A152" t="s">
        <v>250</v>
      </c>
      <c r="B152" s="106">
        <v>691.18</v>
      </c>
      <c r="C152" s="107">
        <v>7892</v>
      </c>
      <c r="D152" t="s">
        <v>100</v>
      </c>
    </row>
    <row r="153" spans="1:4" x14ac:dyDescent="0.3">
      <c r="A153" t="s">
        <v>251</v>
      </c>
      <c r="B153" s="106">
        <v>1078.69</v>
      </c>
      <c r="C153" s="107">
        <v>12546</v>
      </c>
      <c r="D153" t="s">
        <v>100</v>
      </c>
    </row>
    <row r="154" spans="1:4" x14ac:dyDescent="0.3">
      <c r="A154" t="s">
        <v>252</v>
      </c>
      <c r="B154" s="106">
        <v>246.82</v>
      </c>
      <c r="C154" s="107">
        <v>5021</v>
      </c>
      <c r="D154" t="s">
        <v>100</v>
      </c>
    </row>
    <row r="155" spans="1:4" x14ac:dyDescent="0.3">
      <c r="A155" t="s">
        <v>253</v>
      </c>
      <c r="B155" s="106">
        <v>155.66</v>
      </c>
      <c r="C155" s="107">
        <v>3167</v>
      </c>
      <c r="D155" t="s">
        <v>100</v>
      </c>
    </row>
    <row r="156" spans="1:4" x14ac:dyDescent="0.3">
      <c r="A156" t="s">
        <v>254</v>
      </c>
      <c r="B156" s="106">
        <v>377.71</v>
      </c>
      <c r="C156" s="107">
        <v>8203</v>
      </c>
      <c r="D156" t="s">
        <v>100</v>
      </c>
    </row>
    <row r="157" spans="1:4" x14ac:dyDescent="0.3">
      <c r="A157" t="s">
        <v>255</v>
      </c>
      <c r="B157" s="106">
        <v>629.41</v>
      </c>
      <c r="C157" s="107">
        <v>5748</v>
      </c>
      <c r="D157" t="s">
        <v>100</v>
      </c>
    </row>
    <row r="158" spans="1:4" x14ac:dyDescent="0.3">
      <c r="A158" t="s">
        <v>256</v>
      </c>
      <c r="B158" s="106">
        <v>827.35</v>
      </c>
      <c r="C158" s="107">
        <v>9501</v>
      </c>
      <c r="D158" t="s">
        <v>100</v>
      </c>
    </row>
    <row r="159" spans="1:4" x14ac:dyDescent="0.3">
      <c r="A159" t="s">
        <v>257</v>
      </c>
      <c r="B159" s="106">
        <v>572</v>
      </c>
      <c r="C159" s="107">
        <v>8324</v>
      </c>
      <c r="D159" t="s">
        <v>100</v>
      </c>
    </row>
    <row r="160" spans="1:4" x14ac:dyDescent="0.3">
      <c r="A160" t="s">
        <v>258</v>
      </c>
      <c r="B160" s="106">
        <v>971.45</v>
      </c>
      <c r="C160" s="107">
        <v>11357</v>
      </c>
      <c r="D160" t="s">
        <v>100</v>
      </c>
    </row>
    <row r="161" spans="1:4" x14ac:dyDescent="0.3">
      <c r="A161" t="s">
        <v>259</v>
      </c>
      <c r="B161" s="106">
        <v>993.13</v>
      </c>
      <c r="C161" s="107">
        <v>22752</v>
      </c>
      <c r="D161" t="s">
        <v>100</v>
      </c>
    </row>
    <row r="162" spans="1:4" x14ac:dyDescent="0.3">
      <c r="A162" t="s">
        <v>260</v>
      </c>
      <c r="B162" s="106">
        <v>422.11</v>
      </c>
      <c r="C162" s="107">
        <v>9670</v>
      </c>
      <c r="D162" t="s">
        <v>100</v>
      </c>
    </row>
    <row r="163" spans="1:4" x14ac:dyDescent="0.3">
      <c r="A163" t="s">
        <v>261</v>
      </c>
      <c r="B163" s="106">
        <v>298.85000000000002</v>
      </c>
      <c r="C163" s="107">
        <v>6846</v>
      </c>
      <c r="D163" t="s">
        <v>100</v>
      </c>
    </row>
    <row r="164" spans="1:4" x14ac:dyDescent="0.3">
      <c r="A164" t="s">
        <v>262</v>
      </c>
      <c r="B164" s="106">
        <v>82.35</v>
      </c>
      <c r="C164" s="107">
        <v>1887</v>
      </c>
      <c r="D164" t="s">
        <v>100</v>
      </c>
    </row>
    <row r="165" spans="1:4" x14ac:dyDescent="0.3">
      <c r="A165" t="s">
        <v>263</v>
      </c>
      <c r="B165" s="106">
        <v>363.29</v>
      </c>
      <c r="C165" s="107">
        <v>8186</v>
      </c>
      <c r="D165" t="s">
        <v>100</v>
      </c>
    </row>
    <row r="166" spans="1:4" x14ac:dyDescent="0.3">
      <c r="A166" t="s">
        <v>264</v>
      </c>
      <c r="B166" s="106">
        <v>313.79000000000002</v>
      </c>
      <c r="C166" s="107">
        <v>3777</v>
      </c>
      <c r="D166" t="s">
        <v>100</v>
      </c>
    </row>
    <row r="167" spans="1:4" x14ac:dyDescent="0.3">
      <c r="A167" t="s">
        <v>265</v>
      </c>
      <c r="B167" s="106">
        <v>817.47</v>
      </c>
      <c r="C167" s="107">
        <v>9839</v>
      </c>
      <c r="D167" t="s">
        <v>100</v>
      </c>
    </row>
    <row r="168" spans="1:4" x14ac:dyDescent="0.3">
      <c r="A168" t="s">
        <v>266</v>
      </c>
      <c r="B168" s="106">
        <v>298.82</v>
      </c>
      <c r="C168" s="107">
        <v>2587</v>
      </c>
      <c r="D168" t="s">
        <v>100</v>
      </c>
    </row>
    <row r="169" spans="1:4" x14ac:dyDescent="0.3">
      <c r="A169" t="s">
        <v>267</v>
      </c>
      <c r="B169" s="106">
        <v>298.82</v>
      </c>
      <c r="C169" s="107">
        <v>2587</v>
      </c>
      <c r="D169" t="s">
        <v>100</v>
      </c>
    </row>
    <row r="170" spans="1:4" x14ac:dyDescent="0.3">
      <c r="A170" t="s">
        <v>268</v>
      </c>
      <c r="B170" s="106">
        <v>343.29</v>
      </c>
      <c r="C170" s="107">
        <v>4798</v>
      </c>
      <c r="D170" t="s">
        <v>100</v>
      </c>
    </row>
    <row r="171" spans="1:4" x14ac:dyDescent="0.3">
      <c r="A171" t="s">
        <v>269</v>
      </c>
      <c r="B171" s="106">
        <v>489.55</v>
      </c>
      <c r="C171" s="107">
        <v>6841</v>
      </c>
      <c r="D171" t="s">
        <v>100</v>
      </c>
    </row>
    <row r="172" spans="1:4" x14ac:dyDescent="0.3">
      <c r="A172" t="s">
        <v>270</v>
      </c>
      <c r="B172" s="106">
        <v>77.709999999999994</v>
      </c>
      <c r="C172" s="107">
        <v>731</v>
      </c>
      <c r="D172" t="s">
        <v>100</v>
      </c>
    </row>
    <row r="173" spans="1:4" x14ac:dyDescent="0.3">
      <c r="A173" t="s">
        <v>271</v>
      </c>
      <c r="B173" s="106">
        <v>470.53</v>
      </c>
      <c r="C173" s="107">
        <v>4426</v>
      </c>
      <c r="D173" t="s">
        <v>100</v>
      </c>
    </row>
    <row r="174" spans="1:4" x14ac:dyDescent="0.3">
      <c r="A174" t="s">
        <v>272</v>
      </c>
      <c r="B174" s="106">
        <v>698.96</v>
      </c>
      <c r="C174" s="107">
        <v>4424</v>
      </c>
      <c r="D174" t="s">
        <v>100</v>
      </c>
    </row>
    <row r="175" spans="1:4" x14ac:dyDescent="0.3">
      <c r="A175" t="s">
        <v>273</v>
      </c>
      <c r="B175" s="106">
        <v>194.4</v>
      </c>
      <c r="C175" s="107">
        <v>1230</v>
      </c>
      <c r="D175" t="s">
        <v>100</v>
      </c>
    </row>
    <row r="176" spans="1:4" x14ac:dyDescent="0.3">
      <c r="A176" t="s">
        <v>274</v>
      </c>
      <c r="B176" s="106">
        <v>728.32</v>
      </c>
      <c r="C176" s="107">
        <v>6705</v>
      </c>
      <c r="D176" t="s">
        <v>100</v>
      </c>
    </row>
    <row r="177" spans="1:5" x14ac:dyDescent="0.3">
      <c r="A177" t="s">
        <v>275</v>
      </c>
      <c r="B177" s="106">
        <v>59.45</v>
      </c>
      <c r="C177" s="107">
        <v>547</v>
      </c>
      <c r="D177" t="s">
        <v>100</v>
      </c>
    </row>
    <row r="178" spans="1:5" x14ac:dyDescent="0.3">
      <c r="A178" t="s">
        <v>276</v>
      </c>
      <c r="B178" s="106">
        <v>164.71</v>
      </c>
      <c r="C178" s="107">
        <v>2815</v>
      </c>
      <c r="D178" t="s">
        <v>100</v>
      </c>
    </row>
    <row r="179" spans="1:5" x14ac:dyDescent="0.3">
      <c r="A179" t="s">
        <v>277</v>
      </c>
      <c r="B179" s="106">
        <v>582.35</v>
      </c>
      <c r="C179" s="107">
        <v>5607</v>
      </c>
      <c r="D179" t="s">
        <v>100</v>
      </c>
    </row>
    <row r="180" spans="1:5" x14ac:dyDescent="0.3">
      <c r="A180" t="s">
        <v>278</v>
      </c>
      <c r="B180" s="106">
        <v>390.64</v>
      </c>
      <c r="C180" s="107">
        <v>5104</v>
      </c>
      <c r="D180" t="s">
        <v>100</v>
      </c>
    </row>
    <row r="181" spans="1:5" x14ac:dyDescent="0.3">
      <c r="A181" t="s">
        <v>279</v>
      </c>
      <c r="B181" s="106">
        <v>316.14</v>
      </c>
      <c r="C181" s="107">
        <v>4130</v>
      </c>
      <c r="D181" t="s">
        <v>100</v>
      </c>
    </row>
    <row r="182" spans="1:5" x14ac:dyDescent="0.3">
      <c r="A182" t="s">
        <v>280</v>
      </c>
      <c r="B182" s="106">
        <v>331.48</v>
      </c>
      <c r="C182" s="107">
        <v>4658</v>
      </c>
      <c r="D182" t="s">
        <v>100</v>
      </c>
    </row>
    <row r="183" spans="1:5" x14ac:dyDescent="0.3">
      <c r="A183" t="s">
        <v>281</v>
      </c>
      <c r="B183" s="106">
        <v>350.84</v>
      </c>
      <c r="C183" s="107">
        <v>7043</v>
      </c>
      <c r="D183" t="s">
        <v>100</v>
      </c>
    </row>
    <row r="184" spans="1:5" x14ac:dyDescent="0.3">
      <c r="A184" t="s">
        <v>282</v>
      </c>
      <c r="B184" s="106">
        <v>583.53</v>
      </c>
      <c r="C184" s="107">
        <v>9209</v>
      </c>
      <c r="D184" t="s">
        <v>100</v>
      </c>
    </row>
    <row r="185" spans="1:5" x14ac:dyDescent="0.3">
      <c r="A185" t="s">
        <v>283</v>
      </c>
      <c r="B185" s="106">
        <v>338.82</v>
      </c>
      <c r="C185" s="107">
        <v>4944</v>
      </c>
      <c r="D185" t="s">
        <v>100</v>
      </c>
    </row>
    <row r="186" spans="1:5" x14ac:dyDescent="0.3">
      <c r="A186" t="s">
        <v>284</v>
      </c>
      <c r="B186" s="106">
        <v>651.76</v>
      </c>
      <c r="C186" s="107">
        <v>10683</v>
      </c>
      <c r="D186" t="s">
        <v>100</v>
      </c>
    </row>
    <row r="187" spans="1:5" x14ac:dyDescent="0.3">
      <c r="A187" t="s">
        <v>285</v>
      </c>
      <c r="B187" s="106">
        <v>343.45</v>
      </c>
      <c r="C187" s="107">
        <v>3845</v>
      </c>
      <c r="D187" t="s">
        <v>100</v>
      </c>
    </row>
    <row r="188" spans="1:5" x14ac:dyDescent="0.3">
      <c r="A188" t="s">
        <v>286</v>
      </c>
      <c r="B188" s="106">
        <v>593.12</v>
      </c>
      <c r="C188" s="107">
        <v>6517</v>
      </c>
      <c r="D188" t="s">
        <v>100</v>
      </c>
    </row>
    <row r="189" spans="1:5" x14ac:dyDescent="0.3">
      <c r="A189" t="s">
        <v>287</v>
      </c>
      <c r="B189" s="106">
        <v>472.94</v>
      </c>
      <c r="C189" s="107">
        <v>7230</v>
      </c>
      <c r="D189" t="s">
        <v>100</v>
      </c>
    </row>
    <row r="190" spans="1:5" x14ac:dyDescent="0.3">
      <c r="A190" t="s">
        <v>288</v>
      </c>
      <c r="B190" s="106">
        <v>25.65</v>
      </c>
      <c r="C190" s="107">
        <v>392</v>
      </c>
      <c r="D190" t="s">
        <v>100</v>
      </c>
    </row>
    <row r="191" spans="1:5" x14ac:dyDescent="0.3">
      <c r="A191" t="s">
        <v>289</v>
      </c>
      <c r="B191" s="106">
        <v>563</v>
      </c>
      <c r="C191" s="107">
        <v>10898.2203703704</v>
      </c>
      <c r="D191" t="s">
        <v>290</v>
      </c>
      <c r="E191" s="105"/>
    </row>
    <row r="192" spans="1:5" x14ac:dyDescent="0.3">
      <c r="A192" t="s">
        <v>291</v>
      </c>
      <c r="B192" s="106">
        <v>517</v>
      </c>
      <c r="C192" s="107">
        <v>10007.7796296296</v>
      </c>
      <c r="D192" t="s">
        <v>290</v>
      </c>
    </row>
    <row r="193" spans="1:4" x14ac:dyDescent="0.3">
      <c r="A193" t="s">
        <v>292</v>
      </c>
      <c r="B193" s="106">
        <v>556</v>
      </c>
      <c r="C193" s="107">
        <v>7130.1104009296696</v>
      </c>
      <c r="D193" t="s">
        <v>290</v>
      </c>
    </row>
    <row r="194" spans="1:4" x14ac:dyDescent="0.3">
      <c r="A194" t="s">
        <v>293</v>
      </c>
      <c r="B194" s="106">
        <v>132.4</v>
      </c>
      <c r="C194" s="107">
        <v>1697.8895990702999</v>
      </c>
      <c r="D194" t="s">
        <v>290</v>
      </c>
    </row>
    <row r="195" spans="1:4" x14ac:dyDescent="0.3">
      <c r="A195" t="s">
        <v>294</v>
      </c>
      <c r="B195" s="106">
        <v>359</v>
      </c>
      <c r="C195" s="107">
        <v>4642.0864618885098</v>
      </c>
      <c r="D195" t="s">
        <v>290</v>
      </c>
    </row>
    <row r="196" spans="1:4" x14ac:dyDescent="0.3">
      <c r="A196" t="s">
        <v>295</v>
      </c>
      <c r="B196" s="106">
        <v>520</v>
      </c>
      <c r="C196" s="107">
        <v>6723.9135381114802</v>
      </c>
      <c r="D196" t="s">
        <v>290</v>
      </c>
    </row>
    <row r="197" spans="1:4" x14ac:dyDescent="0.3">
      <c r="A197" t="s">
        <v>296</v>
      </c>
      <c r="B197" s="106">
        <v>258</v>
      </c>
      <c r="C197" s="107">
        <v>3358</v>
      </c>
      <c r="D197" t="s">
        <v>290</v>
      </c>
    </row>
    <row r="198" spans="1:4" x14ac:dyDescent="0.3">
      <c r="A198" t="s">
        <v>297</v>
      </c>
      <c r="B198" s="106">
        <v>282</v>
      </c>
      <c r="C198" s="107">
        <v>5701</v>
      </c>
      <c r="D198" t="s">
        <v>290</v>
      </c>
    </row>
    <row r="199" spans="1:4" x14ac:dyDescent="0.3">
      <c r="A199" t="s">
        <v>298</v>
      </c>
      <c r="B199" s="106">
        <v>577</v>
      </c>
      <c r="C199" s="107">
        <v>6835.1588330632303</v>
      </c>
      <c r="D199" t="s">
        <v>290</v>
      </c>
    </row>
    <row r="200" spans="1:4" x14ac:dyDescent="0.3">
      <c r="A200" t="s">
        <v>299</v>
      </c>
      <c r="B200" s="106">
        <v>657</v>
      </c>
      <c r="C200" s="107">
        <v>7782.8411669368097</v>
      </c>
      <c r="D200" t="s">
        <v>290</v>
      </c>
    </row>
    <row r="201" spans="1:4" x14ac:dyDescent="0.3">
      <c r="A201" t="s">
        <v>300</v>
      </c>
      <c r="B201" s="106">
        <v>223</v>
      </c>
      <c r="C201" s="107">
        <v>1806.4929309981001</v>
      </c>
      <c r="D201" t="s">
        <v>290</v>
      </c>
    </row>
    <row r="202" spans="1:4" x14ac:dyDescent="0.3">
      <c r="A202" t="s">
        <v>301</v>
      </c>
      <c r="B202" s="106">
        <v>724.8</v>
      </c>
      <c r="C202" s="107">
        <v>5871.5070690019002</v>
      </c>
      <c r="D202" t="s">
        <v>290</v>
      </c>
    </row>
    <row r="203" spans="1:4" x14ac:dyDescent="0.3">
      <c r="A203" t="s">
        <v>302</v>
      </c>
      <c r="B203" s="106">
        <v>508</v>
      </c>
      <c r="C203" s="107">
        <v>5233</v>
      </c>
      <c r="D203" t="s">
        <v>290</v>
      </c>
    </row>
    <row r="204" spans="1:4" x14ac:dyDescent="0.3">
      <c r="A204" t="s">
        <v>303</v>
      </c>
      <c r="B204" s="106">
        <v>481</v>
      </c>
      <c r="C204" s="107">
        <v>8226</v>
      </c>
      <c r="D204" t="s">
        <v>290</v>
      </c>
    </row>
    <row r="205" spans="1:4" x14ac:dyDescent="0.3">
      <c r="A205" t="s">
        <v>304</v>
      </c>
      <c r="B205" s="106">
        <v>372</v>
      </c>
      <c r="C205" s="107">
        <v>3514</v>
      </c>
      <c r="D205" t="s">
        <v>290</v>
      </c>
    </row>
    <row r="206" spans="1:4" x14ac:dyDescent="0.3">
      <c r="A206" t="s">
        <v>305</v>
      </c>
      <c r="B206" s="106">
        <v>719</v>
      </c>
      <c r="C206" s="107">
        <v>13731</v>
      </c>
      <c r="D206" t="s">
        <v>290</v>
      </c>
    </row>
    <row r="207" spans="1:4" x14ac:dyDescent="0.3">
      <c r="A207" t="s">
        <v>306</v>
      </c>
      <c r="B207" s="106">
        <v>924</v>
      </c>
      <c r="C207" s="107">
        <v>12380.4043671654</v>
      </c>
      <c r="D207" t="s">
        <v>290</v>
      </c>
    </row>
    <row r="208" spans="1:4" x14ac:dyDescent="0.3">
      <c r="A208" t="s">
        <v>307</v>
      </c>
      <c r="B208" s="106">
        <v>65.2</v>
      </c>
      <c r="C208" s="107">
        <v>873.59563283461603</v>
      </c>
      <c r="D208" t="s">
        <v>290</v>
      </c>
    </row>
    <row r="209" spans="1:4" x14ac:dyDescent="0.3">
      <c r="A209" t="s">
        <v>308</v>
      </c>
      <c r="B209" s="106">
        <v>676.6</v>
      </c>
      <c r="C209" s="107">
        <v>4977</v>
      </c>
      <c r="D209" t="s">
        <v>290</v>
      </c>
    </row>
    <row r="210" spans="1:4" x14ac:dyDescent="0.3">
      <c r="A210" t="s">
        <v>309</v>
      </c>
      <c r="B210" s="106">
        <v>628</v>
      </c>
      <c r="C210" s="107">
        <v>8068.3528334520097</v>
      </c>
      <c r="D210" t="s">
        <v>290</v>
      </c>
    </row>
    <row r="211" spans="1:4" x14ac:dyDescent="0.3">
      <c r="A211" t="s">
        <v>310</v>
      </c>
      <c r="B211" s="106">
        <v>354.9</v>
      </c>
      <c r="C211" s="107">
        <v>4559.6471665479603</v>
      </c>
      <c r="D211" t="s">
        <v>290</v>
      </c>
    </row>
    <row r="212" spans="1:4" x14ac:dyDescent="0.3">
      <c r="A212" t="s">
        <v>311</v>
      </c>
      <c r="B212" s="106">
        <v>601</v>
      </c>
      <c r="C212" s="107">
        <v>10492</v>
      </c>
      <c r="D212" t="s">
        <v>290</v>
      </c>
    </row>
    <row r="213" spans="1:4" x14ac:dyDescent="0.3">
      <c r="A213" t="s">
        <v>312</v>
      </c>
      <c r="B213" s="106">
        <v>463.8</v>
      </c>
      <c r="C213" s="107">
        <v>4063.2581822606198</v>
      </c>
      <c r="D213" t="s">
        <v>290</v>
      </c>
    </row>
    <row r="214" spans="1:4" x14ac:dyDescent="0.3">
      <c r="A214" t="s">
        <v>313</v>
      </c>
      <c r="B214" s="106">
        <v>1180</v>
      </c>
      <c r="C214" s="107">
        <v>10337.741817739399</v>
      </c>
      <c r="D214" t="s">
        <v>290</v>
      </c>
    </row>
    <row r="215" spans="1:4" x14ac:dyDescent="0.3">
      <c r="A215" t="s">
        <v>314</v>
      </c>
      <c r="B215" s="106">
        <v>361.9</v>
      </c>
      <c r="C215" s="107">
        <v>4044.76470588236</v>
      </c>
      <c r="D215" t="s">
        <v>290</v>
      </c>
    </row>
    <row r="216" spans="1:4" x14ac:dyDescent="0.3">
      <c r="A216" t="s">
        <v>315</v>
      </c>
      <c r="B216" s="106">
        <v>299.39999999999998</v>
      </c>
      <c r="C216" s="107">
        <v>3346.23529411765</v>
      </c>
      <c r="D216" t="s">
        <v>290</v>
      </c>
    </row>
    <row r="217" spans="1:4" x14ac:dyDescent="0.3">
      <c r="A217" t="s">
        <v>316</v>
      </c>
      <c r="B217" s="106">
        <v>1292</v>
      </c>
      <c r="C217" s="107">
        <v>17361</v>
      </c>
      <c r="D217" t="s">
        <v>290</v>
      </c>
    </row>
    <row r="218" spans="1:4" x14ac:dyDescent="0.3">
      <c r="A218" t="s">
        <v>317</v>
      </c>
      <c r="B218" s="106">
        <v>683</v>
      </c>
      <c r="C218" s="107">
        <v>3899</v>
      </c>
      <c r="D218" t="s">
        <v>290</v>
      </c>
    </row>
    <row r="219" spans="1:4" x14ac:dyDescent="0.3">
      <c r="A219" t="s">
        <v>318</v>
      </c>
      <c r="B219" s="106">
        <v>1048.2</v>
      </c>
      <c r="C219" s="107">
        <v>16542</v>
      </c>
      <c r="D219" t="s">
        <v>290</v>
      </c>
    </row>
    <row r="220" spans="1:4" x14ac:dyDescent="0.3">
      <c r="A220" t="s">
        <v>319</v>
      </c>
      <c r="B220" s="106">
        <v>3057</v>
      </c>
      <c r="C220" s="107">
        <v>29211</v>
      </c>
      <c r="D220" t="s">
        <v>290</v>
      </c>
    </row>
    <row r="221" spans="1:4" x14ac:dyDescent="0.3">
      <c r="A221" t="s">
        <v>320</v>
      </c>
      <c r="B221" s="106">
        <v>753.5</v>
      </c>
      <c r="C221" s="107">
        <v>6077</v>
      </c>
      <c r="D221" t="s">
        <v>290</v>
      </c>
    </row>
    <row r="222" spans="1:4" x14ac:dyDescent="0.3">
      <c r="A222" t="s">
        <v>321</v>
      </c>
      <c r="B222" s="106">
        <v>721.8</v>
      </c>
      <c r="C222" s="107">
        <v>14103</v>
      </c>
      <c r="D222" t="s">
        <v>290</v>
      </c>
    </row>
    <row r="223" spans="1:4" x14ac:dyDescent="0.3">
      <c r="A223" t="s">
        <v>322</v>
      </c>
      <c r="B223" s="106">
        <v>499.8</v>
      </c>
      <c r="C223" s="107">
        <v>6493</v>
      </c>
      <c r="D223" t="s">
        <v>290</v>
      </c>
    </row>
    <row r="224" spans="1:4" x14ac:dyDescent="0.3">
      <c r="A224" t="s">
        <v>323</v>
      </c>
      <c r="B224" s="106">
        <v>456</v>
      </c>
      <c r="C224" s="107">
        <v>5985</v>
      </c>
      <c r="D224" t="s">
        <v>290</v>
      </c>
    </row>
    <row r="225" spans="1:4" x14ac:dyDescent="0.3">
      <c r="A225" t="s">
        <v>324</v>
      </c>
      <c r="B225" s="106">
        <v>961</v>
      </c>
      <c r="C225" s="107">
        <v>13448</v>
      </c>
      <c r="D225" t="s">
        <v>290</v>
      </c>
    </row>
    <row r="226" spans="1:4" x14ac:dyDescent="0.3">
      <c r="A226" t="s">
        <v>325</v>
      </c>
      <c r="B226" s="106">
        <v>742</v>
      </c>
      <c r="C226" s="107">
        <v>13883</v>
      </c>
      <c r="D226" t="s">
        <v>290</v>
      </c>
    </row>
    <row r="227" spans="1:4" x14ac:dyDescent="0.3">
      <c r="A227" t="s">
        <v>326</v>
      </c>
      <c r="B227" s="106">
        <v>674.8</v>
      </c>
      <c r="C227" s="107">
        <v>6754</v>
      </c>
      <c r="D227" t="s">
        <v>290</v>
      </c>
    </row>
    <row r="228" spans="1:4" x14ac:dyDescent="0.3">
      <c r="A228" t="s">
        <v>327</v>
      </c>
      <c r="B228" s="106">
        <v>428</v>
      </c>
      <c r="C228" s="107">
        <v>6615</v>
      </c>
      <c r="D228" t="s">
        <v>290</v>
      </c>
    </row>
    <row r="229" spans="1:4" x14ac:dyDescent="0.3">
      <c r="A229" t="s">
        <v>328</v>
      </c>
      <c r="B229" s="106">
        <v>686.1</v>
      </c>
      <c r="C229" s="107">
        <v>6379</v>
      </c>
      <c r="D229" t="s">
        <v>290</v>
      </c>
    </row>
    <row r="230" spans="1:4" x14ac:dyDescent="0.3">
      <c r="A230" t="s">
        <v>329</v>
      </c>
      <c r="B230" s="106">
        <v>426</v>
      </c>
      <c r="C230" s="107">
        <v>4336.8328611897796</v>
      </c>
      <c r="D230" t="s">
        <v>290</v>
      </c>
    </row>
    <row r="231" spans="1:4" x14ac:dyDescent="0.3">
      <c r="A231" t="s">
        <v>330</v>
      </c>
      <c r="B231" s="106">
        <v>633</v>
      </c>
      <c r="C231" s="107">
        <v>6444.1671388101704</v>
      </c>
      <c r="D231" t="s">
        <v>290</v>
      </c>
    </row>
    <row r="232" spans="1:4" x14ac:dyDescent="0.3">
      <c r="A232" t="s">
        <v>331</v>
      </c>
      <c r="B232" s="106">
        <v>480</v>
      </c>
      <c r="C232" s="107">
        <v>5790</v>
      </c>
      <c r="D232" t="s">
        <v>290</v>
      </c>
    </row>
    <row r="233" spans="1:4" x14ac:dyDescent="0.3">
      <c r="A233" t="s">
        <v>332</v>
      </c>
      <c r="B233" s="106">
        <v>730</v>
      </c>
      <c r="C233" s="107">
        <v>6241.13649677797</v>
      </c>
      <c r="D233" t="s">
        <v>290</v>
      </c>
    </row>
    <row r="234" spans="1:4" x14ac:dyDescent="0.3">
      <c r="A234" t="s">
        <v>333</v>
      </c>
      <c r="B234" s="106">
        <v>123.5</v>
      </c>
      <c r="C234" s="107">
        <v>1055.86350322203</v>
      </c>
      <c r="D234" t="s">
        <v>290</v>
      </c>
    </row>
    <row r="235" spans="1:4" x14ac:dyDescent="0.3">
      <c r="A235" t="s">
        <v>334</v>
      </c>
      <c r="B235" s="106">
        <v>614</v>
      </c>
      <c r="C235" s="107">
        <v>6747</v>
      </c>
      <c r="D235" t="s">
        <v>290</v>
      </c>
    </row>
    <row r="236" spans="1:4" x14ac:dyDescent="0.3">
      <c r="A236" t="s">
        <v>335</v>
      </c>
      <c r="B236" s="106">
        <v>812</v>
      </c>
      <c r="C236" s="107">
        <v>12334</v>
      </c>
      <c r="D236" t="s">
        <v>290</v>
      </c>
    </row>
    <row r="237" spans="1:4" x14ac:dyDescent="0.3">
      <c r="A237" t="s">
        <v>336</v>
      </c>
      <c r="B237" s="106">
        <v>447</v>
      </c>
      <c r="C237" s="107">
        <v>4131</v>
      </c>
      <c r="D237" t="s">
        <v>290</v>
      </c>
    </row>
    <row r="238" spans="1:4" x14ac:dyDescent="0.3">
      <c r="A238" t="s">
        <v>337</v>
      </c>
      <c r="B238" s="106">
        <v>269</v>
      </c>
      <c r="C238" s="107">
        <v>7002</v>
      </c>
      <c r="D238" t="s">
        <v>290</v>
      </c>
    </row>
    <row r="239" spans="1:4" x14ac:dyDescent="0.3">
      <c r="A239" t="s">
        <v>338</v>
      </c>
      <c r="B239" s="106">
        <v>253</v>
      </c>
      <c r="C239" s="107">
        <v>3105</v>
      </c>
      <c r="D239" t="s">
        <v>290</v>
      </c>
    </row>
    <row r="240" spans="1:4" x14ac:dyDescent="0.3">
      <c r="A240" t="s">
        <v>339</v>
      </c>
      <c r="B240" s="106">
        <v>323</v>
      </c>
      <c r="C240" s="107">
        <v>5298.6355555555401</v>
      </c>
      <c r="D240" t="s">
        <v>290</v>
      </c>
    </row>
    <row r="241" spans="1:4" x14ac:dyDescent="0.3">
      <c r="A241" t="s">
        <v>340</v>
      </c>
      <c r="B241" s="106">
        <v>352</v>
      </c>
      <c r="C241" s="107">
        <v>5774.3644444444299</v>
      </c>
      <c r="D241" t="s">
        <v>290</v>
      </c>
    </row>
    <row r="242" spans="1:4" x14ac:dyDescent="0.3">
      <c r="A242" t="s">
        <v>341</v>
      </c>
      <c r="B242" s="106">
        <v>141.4</v>
      </c>
      <c r="C242" s="107">
        <v>1881.6795865633101</v>
      </c>
      <c r="D242" t="s">
        <v>290</v>
      </c>
    </row>
    <row r="243" spans="1:4" x14ac:dyDescent="0.3">
      <c r="A243" t="s">
        <v>342</v>
      </c>
      <c r="B243" s="106">
        <v>710</v>
      </c>
      <c r="C243" s="107">
        <v>9448.3204134367097</v>
      </c>
      <c r="D243" t="s">
        <v>290</v>
      </c>
    </row>
    <row r="244" spans="1:4" x14ac:dyDescent="0.3">
      <c r="A244" t="s">
        <v>343</v>
      </c>
      <c r="B244" s="106">
        <v>630</v>
      </c>
      <c r="C244" s="107">
        <v>10101</v>
      </c>
      <c r="D244" t="s">
        <v>290</v>
      </c>
    </row>
    <row r="245" spans="1:4" x14ac:dyDescent="0.3">
      <c r="A245" t="s">
        <v>344</v>
      </c>
      <c r="B245" s="106">
        <v>472</v>
      </c>
      <c r="C245" s="107">
        <v>5178.2333333333199</v>
      </c>
      <c r="D245" t="s">
        <v>290</v>
      </c>
    </row>
    <row r="246" spans="1:4" x14ac:dyDescent="0.3">
      <c r="A246" t="s">
        <v>345</v>
      </c>
      <c r="B246" s="106">
        <v>488</v>
      </c>
      <c r="C246" s="107">
        <v>5353.7666666666501</v>
      </c>
      <c r="D246" t="s">
        <v>290</v>
      </c>
    </row>
    <row r="247" spans="1:4" x14ac:dyDescent="0.3">
      <c r="A247" t="s">
        <v>346</v>
      </c>
      <c r="B247" s="106">
        <v>804</v>
      </c>
      <c r="C247" s="107">
        <v>14111</v>
      </c>
      <c r="D247" t="s">
        <v>290</v>
      </c>
    </row>
    <row r="248" spans="1:4" x14ac:dyDescent="0.3">
      <c r="A248" t="s">
        <v>347</v>
      </c>
      <c r="B248" s="106">
        <v>307.5</v>
      </c>
      <c r="C248" s="107">
        <v>4029</v>
      </c>
      <c r="D248" t="s">
        <v>290</v>
      </c>
    </row>
    <row r="249" spans="1:4" x14ac:dyDescent="0.3">
      <c r="A249" t="s">
        <v>348</v>
      </c>
      <c r="B249" s="106">
        <v>454</v>
      </c>
      <c r="C249" s="107">
        <v>5874</v>
      </c>
      <c r="D249" t="s">
        <v>290</v>
      </c>
    </row>
    <row r="250" spans="1:4" x14ac:dyDescent="0.3">
      <c r="A250" t="s">
        <v>349</v>
      </c>
      <c r="B250" s="106">
        <v>550</v>
      </c>
      <c r="C250" s="107">
        <v>6086</v>
      </c>
      <c r="D250" t="s">
        <v>290</v>
      </c>
    </row>
    <row r="251" spans="1:4" x14ac:dyDescent="0.3">
      <c r="A251" t="s">
        <v>350</v>
      </c>
      <c r="B251" s="106">
        <v>517</v>
      </c>
      <c r="C251" s="107">
        <v>7219</v>
      </c>
      <c r="D251" t="s">
        <v>290</v>
      </c>
    </row>
    <row r="252" spans="1:4" x14ac:dyDescent="0.3">
      <c r="A252" t="s">
        <v>351</v>
      </c>
      <c r="B252" s="106">
        <v>559</v>
      </c>
      <c r="C252" s="107">
        <v>5792</v>
      </c>
      <c r="D252" t="s">
        <v>290</v>
      </c>
    </row>
    <row r="253" spans="1:4" x14ac:dyDescent="0.3">
      <c r="A253" t="s">
        <v>352</v>
      </c>
      <c r="B253" s="106">
        <v>635</v>
      </c>
      <c r="C253" s="107">
        <v>5382</v>
      </c>
      <c r="D253" t="s">
        <v>290</v>
      </c>
    </row>
    <row r="254" spans="1:4" x14ac:dyDescent="0.3">
      <c r="A254" t="s">
        <v>353</v>
      </c>
      <c r="B254" s="106">
        <v>455</v>
      </c>
      <c r="C254" s="107">
        <v>9233.5826771653501</v>
      </c>
      <c r="D254" t="s">
        <v>290</v>
      </c>
    </row>
    <row r="255" spans="1:4" x14ac:dyDescent="0.3">
      <c r="A255" t="s">
        <v>354</v>
      </c>
      <c r="B255" s="106">
        <v>434</v>
      </c>
      <c r="C255" s="107">
        <v>8807.4173228346408</v>
      </c>
      <c r="D255" t="s">
        <v>290</v>
      </c>
    </row>
    <row r="256" spans="1:4" x14ac:dyDescent="0.3">
      <c r="A256" t="s">
        <v>355</v>
      </c>
      <c r="B256" s="106">
        <v>1067</v>
      </c>
      <c r="C256" s="107">
        <v>7759</v>
      </c>
      <c r="D256" t="s">
        <v>290</v>
      </c>
    </row>
    <row r="257" spans="1:4" x14ac:dyDescent="0.3">
      <c r="A257" t="s">
        <v>356</v>
      </c>
      <c r="B257" s="106">
        <v>1160</v>
      </c>
      <c r="C257" s="107">
        <v>15635</v>
      </c>
      <c r="D257" t="s">
        <v>290</v>
      </c>
    </row>
    <row r="258" spans="1:4" x14ac:dyDescent="0.3">
      <c r="A258" t="s">
        <v>357</v>
      </c>
      <c r="B258" s="106">
        <v>644</v>
      </c>
      <c r="C258" s="107">
        <v>9313.6008537887101</v>
      </c>
      <c r="D258" t="s">
        <v>290</v>
      </c>
    </row>
    <row r="259" spans="1:4" x14ac:dyDescent="0.3">
      <c r="A259" t="s">
        <v>358</v>
      </c>
      <c r="B259" s="106">
        <v>293</v>
      </c>
      <c r="C259" s="107">
        <v>4237.3991462113199</v>
      </c>
      <c r="D259" t="s">
        <v>290</v>
      </c>
    </row>
    <row r="260" spans="1:4" x14ac:dyDescent="0.3">
      <c r="A260" t="s">
        <v>359</v>
      </c>
      <c r="B260" s="106">
        <v>582</v>
      </c>
      <c r="C260" s="107">
        <v>4216</v>
      </c>
      <c r="D260" t="s">
        <v>290</v>
      </c>
    </row>
    <row r="261" spans="1:4" x14ac:dyDescent="0.3">
      <c r="A261" t="s">
        <v>360</v>
      </c>
      <c r="B261" s="106">
        <v>861</v>
      </c>
      <c r="C261" s="107">
        <v>13150</v>
      </c>
      <c r="D261" t="s">
        <v>290</v>
      </c>
    </row>
    <row r="262" spans="1:4" x14ac:dyDescent="0.3">
      <c r="A262" t="s">
        <v>361</v>
      </c>
      <c r="B262" s="106">
        <v>570</v>
      </c>
      <c r="C262" s="107">
        <v>7692</v>
      </c>
      <c r="D262" t="s">
        <v>290</v>
      </c>
    </row>
    <row r="263" spans="1:4" x14ac:dyDescent="0.3">
      <c r="A263" t="s">
        <v>362</v>
      </c>
      <c r="B263" s="106">
        <v>1457</v>
      </c>
      <c r="C263" s="107">
        <v>15961</v>
      </c>
      <c r="D263" t="s">
        <v>290</v>
      </c>
    </row>
    <row r="264" spans="1:4" x14ac:dyDescent="0.3">
      <c r="A264" t="s">
        <v>363</v>
      </c>
      <c r="B264" s="106">
        <v>648</v>
      </c>
      <c r="C264" s="107">
        <v>8385</v>
      </c>
      <c r="D264" t="s">
        <v>290</v>
      </c>
    </row>
    <row r="265" spans="1:4" x14ac:dyDescent="0.3">
      <c r="A265" t="s">
        <v>364</v>
      </c>
      <c r="B265" s="106">
        <v>838</v>
      </c>
      <c r="C265" s="107">
        <v>11767</v>
      </c>
      <c r="D265" t="s">
        <v>290</v>
      </c>
    </row>
    <row r="266" spans="1:4" x14ac:dyDescent="0.3">
      <c r="A266" t="s">
        <v>365</v>
      </c>
      <c r="B266" s="106">
        <v>286</v>
      </c>
      <c r="C266" s="107">
        <v>4091</v>
      </c>
      <c r="D266" t="s">
        <v>290</v>
      </c>
    </row>
    <row r="267" spans="1:4" x14ac:dyDescent="0.3">
      <c r="A267" t="s">
        <v>366</v>
      </c>
      <c r="B267" s="106">
        <v>312.10000000000002</v>
      </c>
      <c r="C267" s="107">
        <v>3449.3888714569598</v>
      </c>
      <c r="D267" t="s">
        <v>290</v>
      </c>
    </row>
    <row r="268" spans="1:4" x14ac:dyDescent="0.3">
      <c r="A268" t="s">
        <v>367</v>
      </c>
      <c r="B268" s="106">
        <v>644</v>
      </c>
      <c r="C268" s="107">
        <v>7117.6111285430297</v>
      </c>
      <c r="D268" t="s">
        <v>290</v>
      </c>
    </row>
    <row r="269" spans="1:4" x14ac:dyDescent="0.3">
      <c r="A269" t="s">
        <v>368</v>
      </c>
      <c r="B269" s="106">
        <v>962.9</v>
      </c>
      <c r="C269" s="107">
        <v>8960</v>
      </c>
      <c r="D269" t="s">
        <v>290</v>
      </c>
    </row>
    <row r="270" spans="1:4" x14ac:dyDescent="0.3">
      <c r="A270" t="s">
        <v>369</v>
      </c>
      <c r="B270" s="106">
        <v>440</v>
      </c>
      <c r="C270" s="107">
        <v>8442</v>
      </c>
      <c r="D270" t="s">
        <v>370</v>
      </c>
    </row>
    <row r="271" spans="1:4" x14ac:dyDescent="0.3">
      <c r="A271" t="s">
        <v>371</v>
      </c>
      <c r="B271" s="106">
        <v>544</v>
      </c>
      <c r="C271" s="107">
        <v>10423</v>
      </c>
      <c r="D271" t="s">
        <v>370</v>
      </c>
    </row>
    <row r="272" spans="1:4" x14ac:dyDescent="0.3">
      <c r="A272" t="s">
        <v>372</v>
      </c>
      <c r="B272" s="106">
        <v>814</v>
      </c>
      <c r="C272" s="107">
        <v>10453</v>
      </c>
      <c r="D272" t="s">
        <v>370</v>
      </c>
    </row>
    <row r="273" spans="1:4" x14ac:dyDescent="0.3">
      <c r="A273" t="s">
        <v>373</v>
      </c>
      <c r="B273" s="106">
        <v>352</v>
      </c>
      <c r="C273" s="107">
        <v>8233</v>
      </c>
      <c r="D273" t="s">
        <v>370</v>
      </c>
    </row>
    <row r="274" spans="1:4" x14ac:dyDescent="0.3">
      <c r="A274" t="s">
        <v>374</v>
      </c>
      <c r="B274" s="106">
        <v>611</v>
      </c>
      <c r="C274" s="107">
        <v>13074</v>
      </c>
      <c r="D274" t="s">
        <v>370</v>
      </c>
    </row>
    <row r="275" spans="1:4" x14ac:dyDescent="0.3">
      <c r="A275" t="s">
        <v>375</v>
      </c>
      <c r="B275" s="106">
        <v>611</v>
      </c>
      <c r="C275" s="107">
        <v>13074</v>
      </c>
      <c r="D275" t="s">
        <v>370</v>
      </c>
    </row>
    <row r="276" spans="1:4" x14ac:dyDescent="0.3">
      <c r="A276" t="s">
        <v>376</v>
      </c>
      <c r="B276" s="106">
        <v>694</v>
      </c>
      <c r="C276" s="107">
        <v>10109</v>
      </c>
      <c r="D276" t="s">
        <v>370</v>
      </c>
    </row>
    <row r="277" spans="1:4" x14ac:dyDescent="0.3">
      <c r="A277" t="s">
        <v>377</v>
      </c>
      <c r="B277" s="106">
        <v>766</v>
      </c>
      <c r="C277" s="107">
        <v>14169</v>
      </c>
      <c r="D277" t="s">
        <v>370</v>
      </c>
    </row>
    <row r="278" spans="1:4" x14ac:dyDescent="0.3">
      <c r="A278" t="s">
        <v>378</v>
      </c>
      <c r="B278" s="106">
        <v>178</v>
      </c>
      <c r="C278" s="107">
        <v>6473</v>
      </c>
      <c r="D278" t="s">
        <v>370</v>
      </c>
    </row>
    <row r="279" spans="1:4" x14ac:dyDescent="0.3">
      <c r="A279" t="s">
        <v>379</v>
      </c>
      <c r="B279" s="106">
        <v>239</v>
      </c>
      <c r="C279" s="107">
        <v>5640</v>
      </c>
      <c r="D279" t="s">
        <v>370</v>
      </c>
    </row>
    <row r="280" spans="1:4" x14ac:dyDescent="0.3">
      <c r="A280" t="s">
        <v>380</v>
      </c>
      <c r="B280" s="106">
        <v>291</v>
      </c>
      <c r="C280" s="107">
        <v>5636</v>
      </c>
      <c r="D280" t="s">
        <v>370</v>
      </c>
    </row>
    <row r="281" spans="1:4" x14ac:dyDescent="0.3">
      <c r="A281" t="s">
        <v>381</v>
      </c>
      <c r="B281" s="106">
        <v>267</v>
      </c>
      <c r="C281" s="107">
        <v>5396</v>
      </c>
      <c r="D281" t="s">
        <v>370</v>
      </c>
    </row>
    <row r="282" spans="1:4" x14ac:dyDescent="0.3">
      <c r="A282" t="s">
        <v>382</v>
      </c>
      <c r="B282" s="106">
        <v>542</v>
      </c>
      <c r="C282" s="107">
        <v>10943</v>
      </c>
      <c r="D282" t="s">
        <v>370</v>
      </c>
    </row>
    <row r="283" spans="1:4" x14ac:dyDescent="0.3">
      <c r="A283" t="s">
        <v>383</v>
      </c>
      <c r="B283" s="106">
        <v>653</v>
      </c>
      <c r="C283" s="107">
        <v>13682</v>
      </c>
      <c r="D283" t="s">
        <v>370</v>
      </c>
    </row>
    <row r="284" spans="1:4" x14ac:dyDescent="0.3">
      <c r="A284" t="s">
        <v>384</v>
      </c>
      <c r="B284" s="106">
        <v>1062</v>
      </c>
      <c r="C284" s="107">
        <v>18018</v>
      </c>
      <c r="D284" t="s">
        <v>370</v>
      </c>
    </row>
    <row r="285" spans="1:4" x14ac:dyDescent="0.3">
      <c r="A285" t="s">
        <v>385</v>
      </c>
      <c r="B285">
        <v>397</v>
      </c>
      <c r="C285" s="107">
        <v>4533</v>
      </c>
      <c r="D285" t="s">
        <v>370</v>
      </c>
    </row>
    <row r="286" spans="1:4" x14ac:dyDescent="0.3">
      <c r="A286" t="s">
        <v>386</v>
      </c>
      <c r="B286" s="106">
        <v>308</v>
      </c>
      <c r="C286" s="107">
        <v>4518</v>
      </c>
      <c r="D286" t="s">
        <v>370</v>
      </c>
    </row>
    <row r="287" spans="1:4" x14ac:dyDescent="0.3">
      <c r="A287" t="s">
        <v>387</v>
      </c>
      <c r="B287" s="106">
        <v>316</v>
      </c>
      <c r="C287" s="107">
        <v>8188</v>
      </c>
      <c r="D287" t="s">
        <v>370</v>
      </c>
    </row>
    <row r="288" spans="1:4" x14ac:dyDescent="0.3">
      <c r="A288" t="s">
        <v>388</v>
      </c>
      <c r="B288" s="106">
        <v>708</v>
      </c>
      <c r="C288" s="107">
        <v>11882</v>
      </c>
      <c r="D288" t="s">
        <v>370</v>
      </c>
    </row>
    <row r="289" spans="1:4" x14ac:dyDescent="0.3">
      <c r="A289" t="s">
        <v>389</v>
      </c>
      <c r="B289" s="106">
        <v>513</v>
      </c>
      <c r="C289" s="107">
        <v>8612</v>
      </c>
      <c r="D289" t="s">
        <v>370</v>
      </c>
    </row>
    <row r="290" spans="1:4" x14ac:dyDescent="0.3">
      <c r="A290" t="s">
        <v>390</v>
      </c>
      <c r="B290" s="106">
        <v>302</v>
      </c>
      <c r="C290" s="107">
        <v>8827</v>
      </c>
      <c r="D290" t="s">
        <v>370</v>
      </c>
    </row>
    <row r="291" spans="1:4" x14ac:dyDescent="0.3">
      <c r="A291" t="s">
        <v>391</v>
      </c>
      <c r="B291" s="106">
        <v>333</v>
      </c>
      <c r="C291" s="107">
        <v>6029</v>
      </c>
      <c r="D291" t="s">
        <v>370</v>
      </c>
    </row>
    <row r="292" spans="1:4" x14ac:dyDescent="0.3">
      <c r="A292" t="s">
        <v>392</v>
      </c>
      <c r="B292" s="106">
        <v>807</v>
      </c>
      <c r="C292" s="107">
        <v>12364</v>
      </c>
      <c r="D292" t="s">
        <v>370</v>
      </c>
    </row>
    <row r="293" spans="1:4" x14ac:dyDescent="0.3">
      <c r="A293" t="s">
        <v>393</v>
      </c>
      <c r="B293" s="106">
        <v>568</v>
      </c>
      <c r="C293" s="107">
        <v>9488</v>
      </c>
      <c r="D293" t="s">
        <v>370</v>
      </c>
    </row>
    <row r="294" spans="1:4" x14ac:dyDescent="0.3">
      <c r="A294" t="s">
        <v>394</v>
      </c>
      <c r="B294" s="106">
        <v>393</v>
      </c>
      <c r="C294" s="107"/>
      <c r="D294" t="s">
        <v>370</v>
      </c>
    </row>
    <row r="295" spans="1:4" x14ac:dyDescent="0.3">
      <c r="A295" t="s">
        <v>395</v>
      </c>
      <c r="B295" s="106">
        <v>771</v>
      </c>
      <c r="C295" s="107">
        <v>8758</v>
      </c>
      <c r="D295" t="s">
        <v>370</v>
      </c>
    </row>
    <row r="296" spans="1:4" x14ac:dyDescent="0.3">
      <c r="A296" t="s">
        <v>396</v>
      </c>
      <c r="B296" s="106">
        <v>1288</v>
      </c>
      <c r="C296" s="107">
        <v>14641</v>
      </c>
      <c r="D296" t="s">
        <v>370</v>
      </c>
    </row>
    <row r="297" spans="1:4" x14ac:dyDescent="0.3">
      <c r="A297" t="s">
        <v>397</v>
      </c>
      <c r="B297" s="106">
        <v>1494</v>
      </c>
      <c r="C297" s="107">
        <v>16981</v>
      </c>
      <c r="D297" t="s">
        <v>370</v>
      </c>
    </row>
    <row r="298" spans="1:4" x14ac:dyDescent="0.3">
      <c r="A298" t="s">
        <v>398</v>
      </c>
      <c r="B298" s="106">
        <v>962</v>
      </c>
      <c r="C298" s="107">
        <v>10937</v>
      </c>
      <c r="D298" t="s">
        <v>370</v>
      </c>
    </row>
    <row r="299" spans="1:4" x14ac:dyDescent="0.3">
      <c r="A299" t="s">
        <v>399</v>
      </c>
      <c r="B299" s="106">
        <v>749</v>
      </c>
      <c r="C299" s="107">
        <v>14882</v>
      </c>
      <c r="D299" t="s">
        <v>370</v>
      </c>
    </row>
    <row r="300" spans="1:4" x14ac:dyDescent="0.3">
      <c r="A300" t="s">
        <v>400</v>
      </c>
      <c r="B300" s="106">
        <v>531</v>
      </c>
      <c r="C300" s="107">
        <v>13023</v>
      </c>
      <c r="D300" t="s">
        <v>370</v>
      </c>
    </row>
    <row r="301" spans="1:4" x14ac:dyDescent="0.3">
      <c r="A301" t="s">
        <v>401</v>
      </c>
      <c r="B301" s="106">
        <v>71</v>
      </c>
      <c r="C301" s="107">
        <v>1732</v>
      </c>
      <c r="D301" t="s">
        <v>370</v>
      </c>
    </row>
    <row r="302" spans="1:4" x14ac:dyDescent="0.3">
      <c r="A302" t="s">
        <v>402</v>
      </c>
      <c r="B302" s="106">
        <v>501</v>
      </c>
      <c r="C302" s="107">
        <v>6494</v>
      </c>
      <c r="D302" t="s">
        <v>370</v>
      </c>
    </row>
    <row r="303" spans="1:4" x14ac:dyDescent="0.3">
      <c r="A303" t="s">
        <v>403</v>
      </c>
      <c r="B303" s="106">
        <v>537</v>
      </c>
      <c r="C303" s="107">
        <v>6874</v>
      </c>
      <c r="D303" t="s">
        <v>370</v>
      </c>
    </row>
    <row r="304" spans="1:4" x14ac:dyDescent="0.3">
      <c r="A304" t="s">
        <v>404</v>
      </c>
      <c r="B304" s="106">
        <v>920</v>
      </c>
      <c r="C304" s="107">
        <v>11036</v>
      </c>
      <c r="D304" t="s">
        <v>370</v>
      </c>
    </row>
    <row r="305" spans="1:4" x14ac:dyDescent="0.3">
      <c r="A305" t="s">
        <v>405</v>
      </c>
      <c r="B305" s="106">
        <v>412</v>
      </c>
      <c r="C305" s="107">
        <v>8391</v>
      </c>
      <c r="D305" t="s">
        <v>370</v>
      </c>
    </row>
    <row r="306" spans="1:4" x14ac:dyDescent="0.3">
      <c r="A306" t="s">
        <v>406</v>
      </c>
      <c r="B306" s="106">
        <v>347</v>
      </c>
      <c r="C306" s="107">
        <v>7069</v>
      </c>
      <c r="D306" t="s">
        <v>370</v>
      </c>
    </row>
    <row r="307" spans="1:4" x14ac:dyDescent="0.3">
      <c r="A307" t="s">
        <v>407</v>
      </c>
      <c r="B307" s="106">
        <v>474</v>
      </c>
      <c r="C307" s="107">
        <v>16943</v>
      </c>
      <c r="D307" t="s">
        <v>370</v>
      </c>
    </row>
    <row r="308" spans="1:4" x14ac:dyDescent="0.3">
      <c r="A308" t="s">
        <v>408</v>
      </c>
      <c r="B308" s="106">
        <v>489</v>
      </c>
      <c r="C308" s="107">
        <v>7898</v>
      </c>
      <c r="D308" t="s">
        <v>370</v>
      </c>
    </row>
    <row r="309" spans="1:4" x14ac:dyDescent="0.3">
      <c r="A309" t="s">
        <v>409</v>
      </c>
      <c r="B309" s="106">
        <v>1059</v>
      </c>
      <c r="C309" s="107">
        <v>12977</v>
      </c>
      <c r="D309" t="s">
        <v>370</v>
      </c>
    </row>
    <row r="310" spans="1:4" x14ac:dyDescent="0.3">
      <c r="A310" t="s">
        <v>410</v>
      </c>
      <c r="B310" s="106">
        <v>463</v>
      </c>
      <c r="C310" s="107">
        <v>5675</v>
      </c>
      <c r="D310" t="s">
        <v>370</v>
      </c>
    </row>
    <row r="311" spans="1:4" x14ac:dyDescent="0.3">
      <c r="A311" t="s">
        <v>411</v>
      </c>
      <c r="B311" s="106">
        <v>101</v>
      </c>
      <c r="C311" s="107">
        <v>1240</v>
      </c>
      <c r="D311" t="s">
        <v>370</v>
      </c>
    </row>
    <row r="312" spans="1:4" x14ac:dyDescent="0.3">
      <c r="A312" t="s">
        <v>412</v>
      </c>
      <c r="B312" s="106">
        <v>879</v>
      </c>
      <c r="C312" s="107">
        <v>10776</v>
      </c>
      <c r="D312" t="s">
        <v>370</v>
      </c>
    </row>
    <row r="313" spans="1:4" x14ac:dyDescent="0.3">
      <c r="A313" t="s">
        <v>413</v>
      </c>
      <c r="B313" s="106">
        <v>207</v>
      </c>
      <c r="C313" s="107">
        <v>2538</v>
      </c>
      <c r="D313" t="s">
        <v>370</v>
      </c>
    </row>
    <row r="314" spans="1:4" x14ac:dyDescent="0.3">
      <c r="A314" t="s">
        <v>414</v>
      </c>
      <c r="B314" s="106">
        <v>895</v>
      </c>
      <c r="C314" s="107">
        <v>10565</v>
      </c>
      <c r="D314" t="s">
        <v>370</v>
      </c>
    </row>
    <row r="315" spans="1:4" x14ac:dyDescent="0.3">
      <c r="A315" t="s">
        <v>415</v>
      </c>
      <c r="B315" s="106">
        <v>130</v>
      </c>
      <c r="C315" s="107">
        <v>1531</v>
      </c>
      <c r="D315" t="s">
        <v>370</v>
      </c>
    </row>
    <row r="316" spans="1:4" x14ac:dyDescent="0.3">
      <c r="A316" t="s">
        <v>416</v>
      </c>
      <c r="B316" s="106">
        <v>1120</v>
      </c>
      <c r="C316" s="107">
        <v>15343</v>
      </c>
      <c r="D316" t="s">
        <v>370</v>
      </c>
    </row>
    <row r="317" spans="1:4" x14ac:dyDescent="0.3">
      <c r="A317" t="s">
        <v>417</v>
      </c>
      <c r="B317" s="106">
        <v>512</v>
      </c>
      <c r="C317" s="107">
        <v>7884</v>
      </c>
      <c r="D317" t="s">
        <v>370</v>
      </c>
    </row>
    <row r="318" spans="1:4" x14ac:dyDescent="0.3">
      <c r="A318" t="s">
        <v>418</v>
      </c>
      <c r="B318" s="106">
        <v>274</v>
      </c>
      <c r="C318" s="107">
        <v>4230</v>
      </c>
      <c r="D318" t="s">
        <v>370</v>
      </c>
    </row>
    <row r="319" spans="1:4" x14ac:dyDescent="0.3">
      <c r="A319" t="s">
        <v>419</v>
      </c>
      <c r="B319" s="106">
        <v>1047</v>
      </c>
      <c r="C319" s="107">
        <v>27557</v>
      </c>
      <c r="D319" t="s">
        <v>370</v>
      </c>
    </row>
    <row r="320" spans="1:4" x14ac:dyDescent="0.3">
      <c r="A320" t="s">
        <v>420</v>
      </c>
      <c r="B320" s="106">
        <v>373</v>
      </c>
      <c r="C320" s="107">
        <v>8748</v>
      </c>
      <c r="D320" t="s">
        <v>370</v>
      </c>
    </row>
    <row r="321" spans="1:4" x14ac:dyDescent="0.3">
      <c r="A321" t="s">
        <v>421</v>
      </c>
      <c r="B321" s="106">
        <v>39</v>
      </c>
      <c r="C321" s="107">
        <v>922</v>
      </c>
      <c r="D321" t="s">
        <v>370</v>
      </c>
    </row>
    <row r="322" spans="1:4" x14ac:dyDescent="0.3">
      <c r="A322" t="s">
        <v>422</v>
      </c>
      <c r="B322" s="106">
        <v>243</v>
      </c>
      <c r="C322" s="107">
        <v>10843</v>
      </c>
      <c r="D322" t="s">
        <v>370</v>
      </c>
    </row>
    <row r="323" spans="1:4" x14ac:dyDescent="0.3">
      <c r="A323" t="s">
        <v>423</v>
      </c>
      <c r="B323" s="106">
        <v>99</v>
      </c>
      <c r="C323" s="107">
        <v>4420</v>
      </c>
      <c r="D323" t="s">
        <v>370</v>
      </c>
    </row>
    <row r="324" spans="1:4" x14ac:dyDescent="0.3">
      <c r="A324" t="s">
        <v>424</v>
      </c>
      <c r="B324" s="106">
        <v>625</v>
      </c>
      <c r="C324" s="107">
        <v>18821</v>
      </c>
      <c r="D324" t="s">
        <v>370</v>
      </c>
    </row>
    <row r="325" spans="1:4" x14ac:dyDescent="0.3">
      <c r="A325" t="s">
        <v>425</v>
      </c>
      <c r="B325" s="106">
        <v>0</v>
      </c>
      <c r="C325" s="107">
        <v>0</v>
      </c>
      <c r="D325" t="s">
        <v>370</v>
      </c>
    </row>
    <row r="326" spans="1:4" x14ac:dyDescent="0.3">
      <c r="A326" t="s">
        <v>426</v>
      </c>
      <c r="B326" s="106">
        <v>949</v>
      </c>
      <c r="C326" s="107">
        <v>8620</v>
      </c>
      <c r="D326" t="s">
        <v>370</v>
      </c>
    </row>
    <row r="327" spans="1:4" x14ac:dyDescent="0.3">
      <c r="A327" t="s">
        <v>427</v>
      </c>
      <c r="B327" s="106">
        <v>0</v>
      </c>
      <c r="C327" s="107">
        <v>0</v>
      </c>
      <c r="D327" t="s">
        <v>370</v>
      </c>
    </row>
    <row r="328" spans="1:4" x14ac:dyDescent="0.3">
      <c r="A328" t="s">
        <v>428</v>
      </c>
      <c r="B328" s="106">
        <v>331</v>
      </c>
      <c r="C328" s="107">
        <v>13348</v>
      </c>
      <c r="D328" t="s">
        <v>370</v>
      </c>
    </row>
    <row r="329" spans="1:4" x14ac:dyDescent="0.3">
      <c r="A329" t="s">
        <v>429</v>
      </c>
      <c r="B329" s="106">
        <v>1010</v>
      </c>
      <c r="C329" s="107">
        <v>12350</v>
      </c>
      <c r="D329" t="s">
        <v>370</v>
      </c>
    </row>
    <row r="330" spans="1:4" x14ac:dyDescent="0.3">
      <c r="A330" t="s">
        <v>430</v>
      </c>
      <c r="B330" s="106">
        <v>138</v>
      </c>
      <c r="C330" s="107">
        <v>1685</v>
      </c>
      <c r="D330" t="s">
        <v>370</v>
      </c>
    </row>
    <row r="331" spans="1:4" x14ac:dyDescent="0.3">
      <c r="A331" t="s">
        <v>431</v>
      </c>
      <c r="B331" s="106">
        <v>349</v>
      </c>
      <c r="C331" s="107">
        <v>9138</v>
      </c>
      <c r="D331" t="s">
        <v>370</v>
      </c>
    </row>
    <row r="332" spans="1:4" x14ac:dyDescent="0.3">
      <c r="A332" t="s">
        <v>432</v>
      </c>
      <c r="B332" s="106">
        <v>981</v>
      </c>
      <c r="C332" s="107">
        <v>11321</v>
      </c>
      <c r="D332" t="s">
        <v>370</v>
      </c>
    </row>
    <row r="333" spans="1:4" x14ac:dyDescent="0.3">
      <c r="A333" t="s">
        <v>433</v>
      </c>
      <c r="B333" s="106">
        <v>86</v>
      </c>
      <c r="C333" s="107">
        <v>989</v>
      </c>
      <c r="D333" t="s">
        <v>370</v>
      </c>
    </row>
    <row r="334" spans="1:4" x14ac:dyDescent="0.3">
      <c r="A334" t="s">
        <v>434</v>
      </c>
      <c r="B334" s="106">
        <v>830</v>
      </c>
      <c r="C334" s="107">
        <v>8930</v>
      </c>
      <c r="D334" t="s">
        <v>370</v>
      </c>
    </row>
    <row r="335" spans="1:4" x14ac:dyDescent="0.3">
      <c r="A335" t="s">
        <v>435</v>
      </c>
      <c r="B335" s="106">
        <v>267</v>
      </c>
      <c r="C335" s="107">
        <v>2870</v>
      </c>
      <c r="D335" t="s">
        <v>370</v>
      </c>
    </row>
    <row r="336" spans="1:4" x14ac:dyDescent="0.3">
      <c r="A336" t="s">
        <v>436</v>
      </c>
      <c r="B336" s="106">
        <v>1235</v>
      </c>
      <c r="C336" s="107">
        <v>20720</v>
      </c>
      <c r="D336" t="s">
        <v>370</v>
      </c>
    </row>
    <row r="337" spans="1:4" x14ac:dyDescent="0.3">
      <c r="A337" t="s">
        <v>437</v>
      </c>
      <c r="B337" s="106">
        <v>227</v>
      </c>
      <c r="C337" s="107">
        <v>3808</v>
      </c>
      <c r="D337" t="s">
        <v>370</v>
      </c>
    </row>
    <row r="338" spans="1:4" x14ac:dyDescent="0.3">
      <c r="A338" t="s">
        <v>438</v>
      </c>
      <c r="B338" s="106">
        <v>559</v>
      </c>
      <c r="C338" s="107">
        <v>5882</v>
      </c>
      <c r="D338" t="s">
        <v>370</v>
      </c>
    </row>
    <row r="339" spans="1:4" x14ac:dyDescent="0.3">
      <c r="A339" t="s">
        <v>439</v>
      </c>
      <c r="B339" s="106">
        <v>116</v>
      </c>
      <c r="C339" s="107">
        <v>1224</v>
      </c>
      <c r="D339" t="s">
        <v>370</v>
      </c>
    </row>
    <row r="340" spans="1:4" x14ac:dyDescent="0.3">
      <c r="A340" t="s">
        <v>440</v>
      </c>
      <c r="B340" s="106">
        <v>399</v>
      </c>
      <c r="C340" s="107">
        <v>9149</v>
      </c>
      <c r="D340" t="s">
        <v>370</v>
      </c>
    </row>
    <row r="341" spans="1:4" x14ac:dyDescent="0.3">
      <c r="A341" t="s">
        <v>441</v>
      </c>
      <c r="B341" s="106">
        <v>597</v>
      </c>
      <c r="C341" s="107">
        <v>18075</v>
      </c>
      <c r="D341" t="s">
        <v>370</v>
      </c>
    </row>
    <row r="342" spans="1:4" x14ac:dyDescent="0.3">
      <c r="A342" t="s">
        <v>442</v>
      </c>
      <c r="B342" s="106">
        <v>239</v>
      </c>
      <c r="C342" s="107">
        <v>6137</v>
      </c>
      <c r="D342" t="s">
        <v>370</v>
      </c>
    </row>
    <row r="343" spans="1:4" x14ac:dyDescent="0.3">
      <c r="A343" t="s">
        <v>443</v>
      </c>
      <c r="B343" s="106">
        <v>425</v>
      </c>
      <c r="C343" s="107">
        <v>9830</v>
      </c>
      <c r="D343" t="s">
        <v>370</v>
      </c>
    </row>
    <row r="344" spans="1:4" x14ac:dyDescent="0.3">
      <c r="A344" t="s">
        <v>444</v>
      </c>
      <c r="B344" s="106">
        <v>743</v>
      </c>
      <c r="C344" s="107">
        <v>14487</v>
      </c>
      <c r="D344" t="s">
        <v>370</v>
      </c>
    </row>
    <row r="345" spans="1:4" x14ac:dyDescent="0.3">
      <c r="A345" t="s">
        <v>445</v>
      </c>
      <c r="B345" s="106">
        <v>520</v>
      </c>
      <c r="C345" s="107">
        <v>6234</v>
      </c>
      <c r="D345" t="s">
        <v>370</v>
      </c>
    </row>
    <row r="346" spans="1:4" x14ac:dyDescent="0.3">
      <c r="A346" t="s">
        <v>446</v>
      </c>
      <c r="B346" s="106">
        <v>703</v>
      </c>
      <c r="C346" s="107">
        <v>12903</v>
      </c>
      <c r="D346" t="s">
        <v>370</v>
      </c>
    </row>
    <row r="347" spans="1:4" x14ac:dyDescent="0.3">
      <c r="A347" t="s">
        <v>447</v>
      </c>
      <c r="B347" s="106">
        <v>287</v>
      </c>
      <c r="C347" s="107">
        <v>5274</v>
      </c>
      <c r="D347" t="s">
        <v>370</v>
      </c>
    </row>
    <row r="348" spans="1:4" x14ac:dyDescent="0.3">
      <c r="A348" t="s">
        <v>448</v>
      </c>
      <c r="B348" s="106">
        <v>1014</v>
      </c>
      <c r="C348" s="107">
        <v>18631</v>
      </c>
      <c r="D348" t="s">
        <v>370</v>
      </c>
    </row>
    <row r="349" spans="1:4" x14ac:dyDescent="0.3">
      <c r="A349" t="s">
        <v>449</v>
      </c>
      <c r="B349" s="106">
        <v>449</v>
      </c>
      <c r="C349" s="107"/>
      <c r="D349" t="s">
        <v>370</v>
      </c>
    </row>
    <row r="350" spans="1:4" x14ac:dyDescent="0.3">
      <c r="A350" t="s">
        <v>450</v>
      </c>
      <c r="B350" s="106">
        <v>353</v>
      </c>
      <c r="C350" s="107">
        <v>9274</v>
      </c>
      <c r="D350" t="s">
        <v>370</v>
      </c>
    </row>
    <row r="351" spans="1:4" x14ac:dyDescent="0.3">
      <c r="A351" t="s">
        <v>451</v>
      </c>
      <c r="B351" s="106">
        <v>377</v>
      </c>
      <c r="C351" s="107">
        <v>5403</v>
      </c>
      <c r="D351" t="s">
        <v>370</v>
      </c>
    </row>
    <row r="352" spans="1:4" x14ac:dyDescent="0.3">
      <c r="A352" t="s">
        <v>452</v>
      </c>
      <c r="B352" s="106">
        <v>742</v>
      </c>
      <c r="C352" s="107">
        <v>10634</v>
      </c>
      <c r="D352" t="s">
        <v>370</v>
      </c>
    </row>
    <row r="353" spans="1:4" x14ac:dyDescent="0.3">
      <c r="A353" t="s">
        <v>453</v>
      </c>
      <c r="B353" s="106">
        <v>225</v>
      </c>
      <c r="C353" s="107">
        <v>3227</v>
      </c>
      <c r="D353" t="s">
        <v>370</v>
      </c>
    </row>
    <row r="354" spans="1:4" x14ac:dyDescent="0.3">
      <c r="A354" t="s">
        <v>454</v>
      </c>
      <c r="B354" s="106">
        <v>169</v>
      </c>
      <c r="C354" s="107">
        <v>2420</v>
      </c>
      <c r="D354" t="s">
        <v>370</v>
      </c>
    </row>
    <row r="355" spans="1:4" x14ac:dyDescent="0.3">
      <c r="A355" t="s">
        <v>455</v>
      </c>
      <c r="B355" s="106">
        <v>580</v>
      </c>
      <c r="C355" s="107">
        <v>8314</v>
      </c>
      <c r="D355" t="s">
        <v>370</v>
      </c>
    </row>
    <row r="356" spans="1:4" x14ac:dyDescent="0.3">
      <c r="A356" t="s">
        <v>456</v>
      </c>
      <c r="B356" s="106">
        <v>329</v>
      </c>
      <c r="C356" s="107">
        <v>4723</v>
      </c>
      <c r="D356" t="s">
        <v>370</v>
      </c>
    </row>
    <row r="357" spans="1:4" x14ac:dyDescent="0.3">
      <c r="A357" t="s">
        <v>457</v>
      </c>
      <c r="B357" s="106">
        <v>225</v>
      </c>
      <c r="C357" s="107">
        <v>3227</v>
      </c>
      <c r="D357" t="s">
        <v>370</v>
      </c>
    </row>
    <row r="358" spans="1:4" x14ac:dyDescent="0.3">
      <c r="A358" t="s">
        <v>458</v>
      </c>
      <c r="B358" s="106">
        <v>410</v>
      </c>
      <c r="C358" s="107">
        <v>13822</v>
      </c>
      <c r="D358" t="s">
        <v>370</v>
      </c>
    </row>
    <row r="359" spans="1:4" x14ac:dyDescent="0.3">
      <c r="A359" t="s">
        <v>459</v>
      </c>
      <c r="B359" s="106">
        <v>334</v>
      </c>
      <c r="C359" s="107">
        <v>13118</v>
      </c>
      <c r="D359" t="s">
        <v>370</v>
      </c>
    </row>
    <row r="360" spans="1:4" x14ac:dyDescent="0.3">
      <c r="A360" t="s">
        <v>460</v>
      </c>
      <c r="B360" s="106">
        <v>307</v>
      </c>
      <c r="C360" s="107">
        <v>5542</v>
      </c>
      <c r="D360" t="s">
        <v>370</v>
      </c>
    </row>
    <row r="361" spans="1:4" x14ac:dyDescent="0.3">
      <c r="A361" t="s">
        <v>461</v>
      </c>
      <c r="B361" s="106">
        <v>321</v>
      </c>
      <c r="C361" s="107">
        <v>4505</v>
      </c>
      <c r="D361" t="s">
        <v>370</v>
      </c>
    </row>
    <row r="362" spans="1:4" x14ac:dyDescent="0.3">
      <c r="A362" t="s">
        <v>462</v>
      </c>
      <c r="B362" s="106">
        <v>335</v>
      </c>
      <c r="C362" s="107">
        <v>4705</v>
      </c>
      <c r="D362" t="s">
        <v>370</v>
      </c>
    </row>
    <row r="363" spans="1:4" x14ac:dyDescent="0.3">
      <c r="A363" t="s">
        <v>463</v>
      </c>
      <c r="B363" s="106">
        <v>876</v>
      </c>
      <c r="C363" s="107">
        <v>38678</v>
      </c>
      <c r="D363" t="s">
        <v>370</v>
      </c>
    </row>
    <row r="364" spans="1:4" x14ac:dyDescent="0.3">
      <c r="A364" t="s">
        <v>464</v>
      </c>
      <c r="B364" s="106">
        <v>0</v>
      </c>
      <c r="C364" s="107">
        <v>0</v>
      </c>
      <c r="D364" t="s">
        <v>370</v>
      </c>
    </row>
    <row r="365" spans="1:4" x14ac:dyDescent="0.3">
      <c r="A365" t="s">
        <v>465</v>
      </c>
      <c r="B365" s="106">
        <v>0</v>
      </c>
      <c r="C365" s="107">
        <v>0</v>
      </c>
      <c r="D365" t="s">
        <v>370</v>
      </c>
    </row>
    <row r="366" spans="1:4" x14ac:dyDescent="0.3">
      <c r="A366" t="s">
        <v>466</v>
      </c>
      <c r="B366" s="106">
        <v>230</v>
      </c>
      <c r="C366" s="107">
        <v>6106</v>
      </c>
      <c r="D366" t="s">
        <v>370</v>
      </c>
    </row>
    <row r="367" spans="1:4" x14ac:dyDescent="0.3">
      <c r="A367" t="s">
        <v>467</v>
      </c>
      <c r="B367" s="106">
        <v>310</v>
      </c>
      <c r="C367" s="107">
        <v>3905</v>
      </c>
      <c r="D367" t="s">
        <v>370</v>
      </c>
    </row>
    <row r="368" spans="1:4" x14ac:dyDescent="0.3">
      <c r="A368" t="s">
        <v>468</v>
      </c>
      <c r="B368" s="106">
        <v>311</v>
      </c>
      <c r="C368" s="107">
        <v>3924</v>
      </c>
      <c r="D368" t="s">
        <v>370</v>
      </c>
    </row>
    <row r="369" spans="1:4" x14ac:dyDescent="0.3">
      <c r="A369" t="s">
        <v>469</v>
      </c>
      <c r="B369" s="106">
        <v>669</v>
      </c>
      <c r="C369" s="107">
        <v>14067</v>
      </c>
      <c r="D369" t="s">
        <v>370</v>
      </c>
    </row>
    <row r="370" spans="1:4" x14ac:dyDescent="0.3">
      <c r="A370" t="s">
        <v>470</v>
      </c>
      <c r="B370" s="106">
        <v>479</v>
      </c>
      <c r="C370" s="107">
        <v>10080</v>
      </c>
      <c r="D370" t="s">
        <v>370</v>
      </c>
    </row>
    <row r="371" spans="1:4" x14ac:dyDescent="0.3">
      <c r="A371" t="s">
        <v>471</v>
      </c>
      <c r="B371" s="106">
        <v>508</v>
      </c>
      <c r="C371" s="107">
        <v>9528</v>
      </c>
      <c r="D371" t="s">
        <v>370</v>
      </c>
    </row>
    <row r="372" spans="1:4" x14ac:dyDescent="0.3">
      <c r="A372" t="s">
        <v>472</v>
      </c>
      <c r="B372" s="106">
        <v>768</v>
      </c>
      <c r="C372" s="107">
        <v>14403</v>
      </c>
      <c r="D372" t="s">
        <v>370</v>
      </c>
    </row>
    <row r="373" spans="1:4" x14ac:dyDescent="0.3">
      <c r="A373" t="s">
        <v>473</v>
      </c>
      <c r="B373" s="106">
        <v>329</v>
      </c>
      <c r="C373" s="107">
        <v>4190</v>
      </c>
      <c r="D373" t="s">
        <v>370</v>
      </c>
    </row>
    <row r="374" spans="1:4" x14ac:dyDescent="0.3">
      <c r="A374" t="s">
        <v>474</v>
      </c>
      <c r="B374" s="106">
        <v>437</v>
      </c>
      <c r="C374" s="107">
        <v>5569</v>
      </c>
      <c r="D374" t="s">
        <v>370</v>
      </c>
    </row>
    <row r="375" spans="1:4" x14ac:dyDescent="0.3">
      <c r="A375" t="s">
        <v>475</v>
      </c>
      <c r="B375" s="106">
        <v>270</v>
      </c>
      <c r="C375" s="107">
        <v>9730</v>
      </c>
      <c r="D375" t="s">
        <v>370</v>
      </c>
    </row>
    <row r="376" spans="1:4" x14ac:dyDescent="0.3">
      <c r="A376" t="s">
        <v>476</v>
      </c>
      <c r="B376" s="106">
        <v>778</v>
      </c>
      <c r="C376" s="107">
        <v>16292</v>
      </c>
      <c r="D376" t="s">
        <v>370</v>
      </c>
    </row>
    <row r="377" spans="1:4" x14ac:dyDescent="0.3">
      <c r="A377" t="s">
        <v>477</v>
      </c>
      <c r="B377" s="106">
        <v>838</v>
      </c>
      <c r="C377" s="107">
        <v>7579</v>
      </c>
      <c r="D377" t="s">
        <v>370</v>
      </c>
    </row>
    <row r="378" spans="1:4" x14ac:dyDescent="0.3">
      <c r="A378" t="s">
        <v>478</v>
      </c>
      <c r="B378" s="106">
        <v>541</v>
      </c>
      <c r="C378" s="107">
        <v>4897</v>
      </c>
      <c r="D378" t="s">
        <v>370</v>
      </c>
    </row>
    <row r="379" spans="1:4" x14ac:dyDescent="0.3">
      <c r="A379" t="s">
        <v>479</v>
      </c>
      <c r="B379" s="106">
        <v>568</v>
      </c>
      <c r="C379" s="107">
        <v>8906</v>
      </c>
      <c r="D379" t="s">
        <v>370</v>
      </c>
    </row>
    <row r="380" spans="1:4" x14ac:dyDescent="0.3">
      <c r="A380" t="s">
        <v>480</v>
      </c>
      <c r="B380" s="106">
        <v>379</v>
      </c>
      <c r="C380" s="107">
        <v>5502</v>
      </c>
      <c r="D380" t="s">
        <v>370</v>
      </c>
    </row>
    <row r="381" spans="1:4" x14ac:dyDescent="0.3">
      <c r="A381" t="s">
        <v>481</v>
      </c>
      <c r="B381" s="106">
        <v>766</v>
      </c>
      <c r="C381" s="107">
        <v>11120</v>
      </c>
      <c r="D381" t="s">
        <v>370</v>
      </c>
    </row>
    <row r="382" spans="1:4" x14ac:dyDescent="0.3">
      <c r="A382" t="s">
        <v>482</v>
      </c>
      <c r="B382" s="106">
        <v>350</v>
      </c>
      <c r="C382" s="107">
        <v>9718</v>
      </c>
      <c r="D382" t="s">
        <v>370</v>
      </c>
    </row>
    <row r="383" spans="1:4" x14ac:dyDescent="0.3">
      <c r="A383" t="s">
        <v>483</v>
      </c>
      <c r="B383" s="106">
        <v>244</v>
      </c>
      <c r="C383" s="107">
        <v>8482</v>
      </c>
      <c r="D383" t="s">
        <v>370</v>
      </c>
    </row>
    <row r="384" spans="1:4" x14ac:dyDescent="0.3">
      <c r="A384" t="s">
        <v>484</v>
      </c>
      <c r="B384" s="106">
        <v>340</v>
      </c>
      <c r="C384" s="107">
        <v>3353</v>
      </c>
      <c r="D384" t="s">
        <v>370</v>
      </c>
    </row>
    <row r="385" spans="1:4" x14ac:dyDescent="0.3">
      <c r="A385" t="s">
        <v>485</v>
      </c>
      <c r="B385" s="106">
        <v>847</v>
      </c>
      <c r="C385" s="107">
        <v>10205</v>
      </c>
      <c r="D385" t="s">
        <v>370</v>
      </c>
    </row>
    <row r="386" spans="1:4" x14ac:dyDescent="0.3">
      <c r="A386" t="s">
        <v>486</v>
      </c>
      <c r="B386" s="106">
        <v>1078</v>
      </c>
      <c r="C386" s="107">
        <v>18794</v>
      </c>
      <c r="D386" t="s">
        <v>370</v>
      </c>
    </row>
    <row r="387" spans="1:4" x14ac:dyDescent="0.3">
      <c r="A387" t="s">
        <v>487</v>
      </c>
      <c r="B387" s="106">
        <v>139</v>
      </c>
      <c r="C387" s="107">
        <v>2424</v>
      </c>
      <c r="D387" t="s">
        <v>370</v>
      </c>
    </row>
    <row r="388" spans="1:4" x14ac:dyDescent="0.3">
      <c r="A388" t="s">
        <v>488</v>
      </c>
      <c r="B388" s="106">
        <v>1078</v>
      </c>
      <c r="C388" s="107">
        <v>18794</v>
      </c>
      <c r="D388" t="s">
        <v>370</v>
      </c>
    </row>
    <row r="389" spans="1:4" x14ac:dyDescent="0.3">
      <c r="A389" t="s">
        <v>489</v>
      </c>
      <c r="B389" s="106">
        <v>602</v>
      </c>
      <c r="C389" s="107">
        <v>10493</v>
      </c>
      <c r="D389" t="s">
        <v>370</v>
      </c>
    </row>
    <row r="390" spans="1:4" x14ac:dyDescent="0.3">
      <c r="A390" t="s">
        <v>490</v>
      </c>
      <c r="B390" s="106">
        <v>244</v>
      </c>
      <c r="C390" s="107">
        <v>4250</v>
      </c>
      <c r="D390" t="s">
        <v>370</v>
      </c>
    </row>
    <row r="391" spans="1:4" x14ac:dyDescent="0.3">
      <c r="A391" t="s">
        <v>491</v>
      </c>
      <c r="B391" s="106">
        <v>208</v>
      </c>
      <c r="C391" s="107">
        <v>3633</v>
      </c>
      <c r="D391" t="s">
        <v>370</v>
      </c>
    </row>
    <row r="392" spans="1:4" x14ac:dyDescent="0.3">
      <c r="A392" t="s">
        <v>492</v>
      </c>
      <c r="B392" s="106">
        <v>268</v>
      </c>
      <c r="C392" s="107">
        <v>4714</v>
      </c>
      <c r="D392" t="s">
        <v>370</v>
      </c>
    </row>
    <row r="393" spans="1:4" x14ac:dyDescent="0.3">
      <c r="A393" t="s">
        <v>493</v>
      </c>
      <c r="B393" s="106">
        <v>825</v>
      </c>
      <c r="C393" s="107">
        <v>12484</v>
      </c>
      <c r="D393" t="s">
        <v>370</v>
      </c>
    </row>
    <row r="394" spans="1:4" x14ac:dyDescent="0.3">
      <c r="A394" t="s">
        <v>494</v>
      </c>
      <c r="B394" s="106">
        <v>687</v>
      </c>
      <c r="C394" s="107">
        <v>10390</v>
      </c>
      <c r="D394" t="s">
        <v>370</v>
      </c>
    </row>
    <row r="395" spans="1:4" x14ac:dyDescent="0.3">
      <c r="A395" t="s">
        <v>495</v>
      </c>
      <c r="B395" s="106">
        <v>0</v>
      </c>
      <c r="C395" s="107">
        <v>11072</v>
      </c>
      <c r="D395" t="s">
        <v>370</v>
      </c>
    </row>
    <row r="396" spans="1:4" x14ac:dyDescent="0.3">
      <c r="A396" t="s">
        <v>496</v>
      </c>
      <c r="B396" s="106">
        <v>279</v>
      </c>
      <c r="C396" s="107">
        <v>4114</v>
      </c>
      <c r="D396" t="s">
        <v>370</v>
      </c>
    </row>
    <row r="397" spans="1:4" x14ac:dyDescent="0.3">
      <c r="A397" t="s">
        <v>497</v>
      </c>
      <c r="B397" s="106">
        <v>220</v>
      </c>
      <c r="C397" s="107">
        <v>4447</v>
      </c>
      <c r="D397" t="s">
        <v>370</v>
      </c>
    </row>
    <row r="398" spans="1:4" x14ac:dyDescent="0.3">
      <c r="A398" t="s">
        <v>498</v>
      </c>
      <c r="B398" s="106">
        <v>350</v>
      </c>
      <c r="C398" s="107">
        <v>8512</v>
      </c>
      <c r="D398" t="s">
        <v>370</v>
      </c>
    </row>
    <row r="399" spans="1:4" x14ac:dyDescent="0.3">
      <c r="A399" t="s">
        <v>499</v>
      </c>
      <c r="B399" s="106">
        <v>1097</v>
      </c>
      <c r="C399" s="107">
        <v>12371</v>
      </c>
      <c r="D399" t="s">
        <v>370</v>
      </c>
    </row>
    <row r="400" spans="1:4" x14ac:dyDescent="0.3">
      <c r="A400" t="s">
        <v>500</v>
      </c>
      <c r="B400" s="106">
        <v>107</v>
      </c>
      <c r="C400" s="107">
        <v>1203</v>
      </c>
      <c r="D400" t="s">
        <v>370</v>
      </c>
    </row>
    <row r="401" spans="1:4" x14ac:dyDescent="0.3">
      <c r="A401" t="s">
        <v>501</v>
      </c>
      <c r="B401" s="106">
        <v>826</v>
      </c>
      <c r="C401" s="107">
        <v>13457</v>
      </c>
      <c r="D401" t="s">
        <v>370</v>
      </c>
    </row>
    <row r="402" spans="1:4" x14ac:dyDescent="0.3">
      <c r="A402" t="s">
        <v>502</v>
      </c>
      <c r="B402" s="106">
        <v>446</v>
      </c>
      <c r="C402" s="107">
        <v>13387</v>
      </c>
      <c r="D402" t="s">
        <v>370</v>
      </c>
    </row>
    <row r="403" spans="1:4" x14ac:dyDescent="0.3">
      <c r="A403" t="s">
        <v>503</v>
      </c>
      <c r="B403" s="106">
        <v>185</v>
      </c>
      <c r="C403" s="107">
        <v>8148</v>
      </c>
      <c r="D403" t="s">
        <v>370</v>
      </c>
    </row>
    <row r="404" spans="1:4" x14ac:dyDescent="0.3">
      <c r="A404" t="s">
        <v>504</v>
      </c>
      <c r="B404" s="106">
        <v>0</v>
      </c>
      <c r="C404" s="107">
        <v>0</v>
      </c>
      <c r="D404" t="s">
        <v>370</v>
      </c>
    </row>
    <row r="405" spans="1:4" x14ac:dyDescent="0.3">
      <c r="A405" t="s">
        <v>505</v>
      </c>
      <c r="B405" s="106">
        <v>319</v>
      </c>
      <c r="C405" s="107">
        <v>14073</v>
      </c>
      <c r="D405" t="s">
        <v>370</v>
      </c>
    </row>
    <row r="406" spans="1:4" x14ac:dyDescent="0.3">
      <c r="A406" t="s">
        <v>506</v>
      </c>
      <c r="B406" s="106">
        <v>411</v>
      </c>
      <c r="C406" s="107">
        <v>12593</v>
      </c>
      <c r="D406" t="s">
        <v>370</v>
      </c>
    </row>
    <row r="407" spans="1:4" x14ac:dyDescent="0.3">
      <c r="A407" t="s">
        <v>507</v>
      </c>
      <c r="B407" s="106">
        <v>145</v>
      </c>
      <c r="C407" s="107">
        <v>2474</v>
      </c>
      <c r="D407" t="s">
        <v>370</v>
      </c>
    </row>
    <row r="408" spans="1:4" x14ac:dyDescent="0.3">
      <c r="A408" t="s">
        <v>508</v>
      </c>
      <c r="B408" s="106">
        <v>0</v>
      </c>
      <c r="C408" s="107">
        <v>0</v>
      </c>
      <c r="D408" t="s">
        <v>370</v>
      </c>
    </row>
    <row r="409" spans="1:4" x14ac:dyDescent="0.3">
      <c r="A409" t="s">
        <v>509</v>
      </c>
      <c r="B409" s="106">
        <v>223</v>
      </c>
      <c r="C409" s="107">
        <v>3815</v>
      </c>
      <c r="D409" t="s">
        <v>370</v>
      </c>
    </row>
    <row r="410" spans="1:4" x14ac:dyDescent="0.3">
      <c r="A410" t="s">
        <v>510</v>
      </c>
      <c r="B410" s="106">
        <v>383</v>
      </c>
      <c r="C410" s="107">
        <v>11683</v>
      </c>
      <c r="D410" t="s">
        <v>370</v>
      </c>
    </row>
    <row r="411" spans="1:4" x14ac:dyDescent="0.3">
      <c r="A411" t="s">
        <v>511</v>
      </c>
      <c r="B411" s="106">
        <v>850</v>
      </c>
      <c r="C411" s="107">
        <v>16225</v>
      </c>
      <c r="D411" t="s">
        <v>370</v>
      </c>
    </row>
    <row r="412" spans="1:4" x14ac:dyDescent="0.3">
      <c r="A412" t="s">
        <v>512</v>
      </c>
      <c r="B412" s="106">
        <v>436</v>
      </c>
      <c r="C412" s="107">
        <v>5682</v>
      </c>
      <c r="D412" t="s">
        <v>370</v>
      </c>
    </row>
    <row r="413" spans="1:4" x14ac:dyDescent="0.3">
      <c r="A413" t="s">
        <v>513</v>
      </c>
      <c r="B413" s="106">
        <v>82</v>
      </c>
      <c r="C413" s="107">
        <v>1075</v>
      </c>
      <c r="D413" t="s">
        <v>370</v>
      </c>
    </row>
    <row r="414" spans="1:4" x14ac:dyDescent="0.3">
      <c r="A414" t="s">
        <v>514</v>
      </c>
      <c r="B414" s="106">
        <v>903</v>
      </c>
      <c r="C414" s="107">
        <v>13780</v>
      </c>
      <c r="D414" t="s">
        <v>370</v>
      </c>
    </row>
    <row r="415" spans="1:4" x14ac:dyDescent="0.3">
      <c r="A415" t="s">
        <v>515</v>
      </c>
      <c r="B415" s="106">
        <v>596</v>
      </c>
      <c r="C415" s="107">
        <v>9104</v>
      </c>
      <c r="D415" t="s">
        <v>370</v>
      </c>
    </row>
    <row r="416" spans="1:4" x14ac:dyDescent="0.3">
      <c r="A416" t="s">
        <v>516</v>
      </c>
      <c r="B416" s="106">
        <v>468</v>
      </c>
      <c r="C416" s="107">
        <v>12496</v>
      </c>
      <c r="D416" t="s">
        <v>370</v>
      </c>
    </row>
    <row r="417" spans="1:4" x14ac:dyDescent="0.3">
      <c r="A417" t="s">
        <v>517</v>
      </c>
      <c r="B417" s="106">
        <v>882</v>
      </c>
      <c r="C417" s="107">
        <v>23246</v>
      </c>
      <c r="D417" t="s">
        <v>370</v>
      </c>
    </row>
    <row r="418" spans="1:4" x14ac:dyDescent="0.3">
      <c r="A418" t="s">
        <v>518</v>
      </c>
      <c r="B418" s="106">
        <v>635</v>
      </c>
      <c r="C418" s="107">
        <v>6175</v>
      </c>
      <c r="D418" t="s">
        <v>370</v>
      </c>
    </row>
    <row r="419" spans="1:4" x14ac:dyDescent="0.3">
      <c r="A419" t="s">
        <v>519</v>
      </c>
      <c r="B419" s="106">
        <v>333</v>
      </c>
      <c r="C419" s="107">
        <v>5712</v>
      </c>
      <c r="D419" t="s">
        <v>370</v>
      </c>
    </row>
    <row r="420" spans="1:4" x14ac:dyDescent="0.3">
      <c r="A420" t="s">
        <v>520</v>
      </c>
      <c r="B420" s="106">
        <v>199</v>
      </c>
      <c r="C420" s="107">
        <v>3409</v>
      </c>
      <c r="D420" t="s">
        <v>370</v>
      </c>
    </row>
    <row r="421" spans="1:4" x14ac:dyDescent="0.3">
      <c r="A421" t="s">
        <v>521</v>
      </c>
      <c r="B421" s="106">
        <v>674</v>
      </c>
      <c r="C421" s="107">
        <v>14949</v>
      </c>
      <c r="D421" t="s">
        <v>370</v>
      </c>
    </row>
    <row r="422" spans="1:4" x14ac:dyDescent="0.3">
      <c r="A422" t="s">
        <v>522</v>
      </c>
      <c r="B422" s="106">
        <v>188</v>
      </c>
      <c r="C422" s="107">
        <v>4161</v>
      </c>
      <c r="D422" t="s">
        <v>370</v>
      </c>
    </row>
    <row r="423" spans="1:4" x14ac:dyDescent="0.3">
      <c r="A423" t="s">
        <v>523</v>
      </c>
      <c r="B423" s="106">
        <v>805</v>
      </c>
      <c r="C423" s="107">
        <v>7344</v>
      </c>
      <c r="D423" t="s">
        <v>370</v>
      </c>
    </row>
    <row r="424" spans="1:4" x14ac:dyDescent="0.3">
      <c r="A424" t="s">
        <v>524</v>
      </c>
      <c r="B424" s="106">
        <v>530</v>
      </c>
      <c r="C424" s="107">
        <v>12640</v>
      </c>
      <c r="D424" t="s">
        <v>370</v>
      </c>
    </row>
    <row r="425" spans="1:4" x14ac:dyDescent="0.3">
      <c r="A425" t="s">
        <v>525</v>
      </c>
      <c r="B425" s="106">
        <v>748</v>
      </c>
      <c r="C425" s="107">
        <v>15685</v>
      </c>
      <c r="D425" t="s">
        <v>370</v>
      </c>
    </row>
    <row r="426" spans="1:4" x14ac:dyDescent="0.3">
      <c r="A426" t="s">
        <v>526</v>
      </c>
      <c r="B426" s="106">
        <v>350</v>
      </c>
      <c r="C426" s="107">
        <v>7329</v>
      </c>
      <c r="D426" t="s">
        <v>370</v>
      </c>
    </row>
    <row r="427" spans="1:4" x14ac:dyDescent="0.3">
      <c r="A427" t="s">
        <v>527</v>
      </c>
      <c r="B427" s="106">
        <v>256</v>
      </c>
      <c r="C427" s="107">
        <v>5368</v>
      </c>
      <c r="D427" t="s">
        <v>370</v>
      </c>
    </row>
    <row r="428" spans="1:4" x14ac:dyDescent="0.3">
      <c r="A428" t="s">
        <v>528</v>
      </c>
      <c r="B428" s="106">
        <v>216</v>
      </c>
      <c r="C428" s="107">
        <v>4524</v>
      </c>
      <c r="D428" t="s">
        <v>370</v>
      </c>
    </row>
    <row r="429" spans="1:4" x14ac:dyDescent="0.3">
      <c r="A429" t="s">
        <v>529</v>
      </c>
      <c r="B429" s="106">
        <v>1176</v>
      </c>
      <c r="C429" s="107">
        <v>14542</v>
      </c>
      <c r="D429" t="s">
        <v>370</v>
      </c>
    </row>
    <row r="430" spans="1:4" x14ac:dyDescent="0.3">
      <c r="A430" t="s">
        <v>530</v>
      </c>
      <c r="B430" s="106">
        <v>415</v>
      </c>
      <c r="C430" s="107">
        <v>5133</v>
      </c>
      <c r="D430" t="s">
        <v>370</v>
      </c>
    </row>
    <row r="431" spans="1:4" x14ac:dyDescent="0.3">
      <c r="A431" t="s">
        <v>531</v>
      </c>
      <c r="B431" s="106">
        <v>801</v>
      </c>
      <c r="C431" s="107">
        <v>13166</v>
      </c>
      <c r="D431" t="s">
        <v>370</v>
      </c>
    </row>
    <row r="432" spans="1:4" x14ac:dyDescent="0.3">
      <c r="A432" t="s">
        <v>532</v>
      </c>
      <c r="B432" s="106">
        <v>1036</v>
      </c>
      <c r="C432" s="107">
        <v>19953</v>
      </c>
      <c r="D432" t="s">
        <v>370</v>
      </c>
    </row>
    <row r="433" spans="1:4" x14ac:dyDescent="0.3">
      <c r="A433" t="s">
        <v>533</v>
      </c>
      <c r="B433" s="106">
        <v>391</v>
      </c>
      <c r="C433" s="107">
        <v>7524</v>
      </c>
      <c r="D433" t="s">
        <v>370</v>
      </c>
    </row>
    <row r="434" spans="1:4" x14ac:dyDescent="0.3">
      <c r="A434" t="s">
        <v>534</v>
      </c>
      <c r="B434" s="106">
        <v>1291</v>
      </c>
      <c r="C434" s="107">
        <v>18718</v>
      </c>
      <c r="D434" t="s">
        <v>370</v>
      </c>
    </row>
    <row r="435" spans="1:4" x14ac:dyDescent="0.3">
      <c r="A435" t="s">
        <v>535</v>
      </c>
      <c r="B435" s="106">
        <v>332</v>
      </c>
      <c r="C435" s="107">
        <v>8012</v>
      </c>
      <c r="D435" t="s">
        <v>370</v>
      </c>
    </row>
    <row r="436" spans="1:4" x14ac:dyDescent="0.3">
      <c r="A436" t="s">
        <v>536</v>
      </c>
      <c r="B436" s="106">
        <v>270</v>
      </c>
      <c r="C436" s="107">
        <v>9107</v>
      </c>
      <c r="D436" t="s">
        <v>370</v>
      </c>
    </row>
    <row r="437" spans="1:4" x14ac:dyDescent="0.3">
      <c r="A437" t="s">
        <v>537</v>
      </c>
      <c r="B437" s="106">
        <v>640</v>
      </c>
      <c r="C437" s="107">
        <v>14714</v>
      </c>
      <c r="D437" t="s">
        <v>370</v>
      </c>
    </row>
    <row r="438" spans="1:4" x14ac:dyDescent="0.3">
      <c r="A438" t="s">
        <v>538</v>
      </c>
      <c r="B438" s="106">
        <v>485</v>
      </c>
      <c r="C438" s="107">
        <v>7521</v>
      </c>
      <c r="D438" t="s">
        <v>370</v>
      </c>
    </row>
    <row r="439" spans="1:4" x14ac:dyDescent="0.3">
      <c r="A439" t="s">
        <v>539</v>
      </c>
      <c r="B439">
        <v>779</v>
      </c>
      <c r="C439" s="107">
        <v>9993</v>
      </c>
      <c r="D439" t="s">
        <v>370</v>
      </c>
    </row>
    <row r="440" spans="1:4" x14ac:dyDescent="0.3">
      <c r="A440" t="s">
        <v>540</v>
      </c>
      <c r="B440" s="106">
        <v>242</v>
      </c>
      <c r="C440" s="107">
        <v>3106</v>
      </c>
      <c r="D440" t="s">
        <v>370</v>
      </c>
    </row>
    <row r="441" spans="1:4" x14ac:dyDescent="0.3">
      <c r="A441" t="s">
        <v>541</v>
      </c>
      <c r="B441" s="106">
        <v>634</v>
      </c>
      <c r="C441" s="107">
        <v>8703</v>
      </c>
      <c r="D441" t="s">
        <v>370</v>
      </c>
    </row>
    <row r="442" spans="1:4" x14ac:dyDescent="0.3">
      <c r="A442" t="s">
        <v>542</v>
      </c>
      <c r="B442" s="106">
        <v>489</v>
      </c>
      <c r="C442" s="107">
        <v>6707</v>
      </c>
      <c r="D442" t="s">
        <v>370</v>
      </c>
    </row>
    <row r="443" spans="1:4" x14ac:dyDescent="0.3">
      <c r="A443" t="s">
        <v>543</v>
      </c>
      <c r="B443" s="106">
        <v>253</v>
      </c>
      <c r="C443" s="107">
        <v>3468</v>
      </c>
      <c r="D443" t="s">
        <v>370</v>
      </c>
    </row>
    <row r="444" spans="1:4" x14ac:dyDescent="0.3">
      <c r="A444" t="s">
        <v>544</v>
      </c>
      <c r="B444" s="106">
        <v>292</v>
      </c>
      <c r="C444" s="107">
        <v>7474</v>
      </c>
      <c r="D444" t="s">
        <v>370</v>
      </c>
    </row>
    <row r="445" spans="1:4" x14ac:dyDescent="0.3">
      <c r="A445" t="s">
        <v>545</v>
      </c>
      <c r="B445">
        <v>878</v>
      </c>
      <c r="C445" s="107">
        <v>17544</v>
      </c>
      <c r="D445" t="s">
        <v>370</v>
      </c>
    </row>
    <row r="446" spans="1:4" x14ac:dyDescent="0.3">
      <c r="A446" t="s">
        <v>546</v>
      </c>
      <c r="B446" s="106">
        <v>196</v>
      </c>
      <c r="C446" s="107">
        <v>4546</v>
      </c>
      <c r="D446" t="s">
        <v>370</v>
      </c>
    </row>
    <row r="447" spans="1:4" x14ac:dyDescent="0.3">
      <c r="A447" t="s">
        <v>547</v>
      </c>
      <c r="B447" s="106">
        <v>701</v>
      </c>
      <c r="C447" s="107">
        <v>7028</v>
      </c>
      <c r="D447" t="s">
        <v>370</v>
      </c>
    </row>
    <row r="448" spans="1:4" x14ac:dyDescent="0.3">
      <c r="A448" t="s">
        <v>548</v>
      </c>
      <c r="B448" s="106">
        <v>698</v>
      </c>
      <c r="C448" s="107">
        <v>12914</v>
      </c>
      <c r="D448" t="s">
        <v>370</v>
      </c>
    </row>
    <row r="449" spans="1:4" x14ac:dyDescent="0.3">
      <c r="A449" t="s">
        <v>549</v>
      </c>
      <c r="B449" s="106">
        <v>861</v>
      </c>
      <c r="C449" s="107">
        <v>12127</v>
      </c>
      <c r="D449" t="s">
        <v>370</v>
      </c>
    </row>
    <row r="450" spans="1:4" x14ac:dyDescent="0.3">
      <c r="A450" t="s">
        <v>550</v>
      </c>
      <c r="B450" s="106">
        <v>521</v>
      </c>
      <c r="C450" s="107">
        <v>7336</v>
      </c>
      <c r="D450" t="s">
        <v>370</v>
      </c>
    </row>
    <row r="451" spans="1:4" x14ac:dyDescent="0.3">
      <c r="A451" t="s">
        <v>551</v>
      </c>
      <c r="B451" s="106">
        <v>801</v>
      </c>
      <c r="C451" s="107">
        <v>11287</v>
      </c>
      <c r="D451" t="s">
        <v>370</v>
      </c>
    </row>
    <row r="452" spans="1:4" x14ac:dyDescent="0.3">
      <c r="A452" t="s">
        <v>552</v>
      </c>
      <c r="B452" s="106">
        <v>477</v>
      </c>
      <c r="C452" s="107">
        <v>6723</v>
      </c>
      <c r="D452" t="s">
        <v>370</v>
      </c>
    </row>
    <row r="453" spans="1:4" x14ac:dyDescent="0.3">
      <c r="A453" t="s">
        <v>553</v>
      </c>
      <c r="B453" s="106">
        <v>865</v>
      </c>
      <c r="C453" s="107">
        <v>12180</v>
      </c>
      <c r="D453" t="s">
        <v>370</v>
      </c>
    </row>
    <row r="454" spans="1:4" x14ac:dyDescent="0.3">
      <c r="A454" t="s">
        <v>554</v>
      </c>
      <c r="B454" s="106">
        <v>1042</v>
      </c>
      <c r="C454" s="107">
        <v>13774</v>
      </c>
      <c r="D454" t="s">
        <v>370</v>
      </c>
    </row>
    <row r="455" spans="1:4" x14ac:dyDescent="0.3">
      <c r="A455" t="s">
        <v>555</v>
      </c>
      <c r="B455" s="106">
        <v>397</v>
      </c>
      <c r="C455" s="107">
        <v>13575</v>
      </c>
      <c r="D455" t="s">
        <v>370</v>
      </c>
    </row>
    <row r="456" spans="1:4" x14ac:dyDescent="0.3">
      <c r="A456" t="s">
        <v>556</v>
      </c>
      <c r="B456" s="106">
        <v>376</v>
      </c>
      <c r="C456" s="107">
        <v>12839</v>
      </c>
      <c r="D456" t="s">
        <v>370</v>
      </c>
    </row>
    <row r="457" spans="1:4" x14ac:dyDescent="0.3">
      <c r="A457" t="s">
        <v>557</v>
      </c>
      <c r="B457" s="106">
        <v>306</v>
      </c>
      <c r="C457" s="107">
        <v>3821</v>
      </c>
      <c r="D457" t="s">
        <v>370</v>
      </c>
    </row>
    <row r="458" spans="1:4" x14ac:dyDescent="0.3">
      <c r="A458" t="s">
        <v>558</v>
      </c>
      <c r="B458" s="106">
        <v>85</v>
      </c>
      <c r="C458" s="107">
        <v>1065</v>
      </c>
      <c r="D458" t="s">
        <v>370</v>
      </c>
    </row>
    <row r="459" spans="1:4" x14ac:dyDescent="0.3">
      <c r="A459" t="s">
        <v>559</v>
      </c>
      <c r="B459" s="106">
        <v>151</v>
      </c>
      <c r="C459" s="107">
        <v>3007</v>
      </c>
      <c r="D459" t="s">
        <v>370</v>
      </c>
    </row>
    <row r="460" spans="1:4" x14ac:dyDescent="0.3">
      <c r="A460" t="s">
        <v>560</v>
      </c>
      <c r="B460" s="106">
        <v>340</v>
      </c>
      <c r="C460" s="107">
        <v>6788</v>
      </c>
      <c r="D460" t="s">
        <v>370</v>
      </c>
    </row>
    <row r="461" spans="1:4" x14ac:dyDescent="0.3">
      <c r="A461" t="s">
        <v>561</v>
      </c>
      <c r="B461" s="106">
        <v>539</v>
      </c>
      <c r="C461" s="107">
        <v>8401</v>
      </c>
      <c r="D461" t="s">
        <v>370</v>
      </c>
    </row>
    <row r="462" spans="1:4" x14ac:dyDescent="0.3">
      <c r="A462" t="s">
        <v>562</v>
      </c>
      <c r="B462" s="106">
        <v>100</v>
      </c>
      <c r="C462" s="107">
        <v>1553</v>
      </c>
      <c r="D462" t="s">
        <v>370</v>
      </c>
    </row>
    <row r="463" spans="1:4" x14ac:dyDescent="0.3">
      <c r="A463" t="s">
        <v>563</v>
      </c>
      <c r="B463" s="106">
        <v>0</v>
      </c>
      <c r="C463" s="107">
        <v>21912</v>
      </c>
      <c r="D463" t="s">
        <v>370</v>
      </c>
    </row>
    <row r="464" spans="1:4" x14ac:dyDescent="0.3">
      <c r="A464" t="s">
        <v>564</v>
      </c>
      <c r="B464" s="106">
        <v>379</v>
      </c>
      <c r="C464" s="107">
        <v>4914</v>
      </c>
      <c r="D464" t="s">
        <v>370</v>
      </c>
    </row>
    <row r="465" spans="1:4" x14ac:dyDescent="0.3">
      <c r="A465" t="s">
        <v>565</v>
      </c>
      <c r="B465" s="106">
        <v>272</v>
      </c>
      <c r="C465" s="107">
        <v>3521</v>
      </c>
      <c r="D465" t="s">
        <v>370</v>
      </c>
    </row>
    <row r="466" spans="1:4" x14ac:dyDescent="0.3">
      <c r="A466" t="s">
        <v>566</v>
      </c>
      <c r="B466" s="106">
        <v>496</v>
      </c>
      <c r="C466" s="107">
        <v>12097</v>
      </c>
      <c r="D466" t="s">
        <v>370</v>
      </c>
    </row>
    <row r="467" spans="1:4" x14ac:dyDescent="0.3">
      <c r="A467" t="s">
        <v>567</v>
      </c>
      <c r="B467" s="106">
        <v>561</v>
      </c>
      <c r="C467" s="107">
        <v>11149</v>
      </c>
      <c r="D467" t="s">
        <v>370</v>
      </c>
    </row>
    <row r="468" spans="1:4" x14ac:dyDescent="0.3">
      <c r="A468" t="s">
        <v>568</v>
      </c>
      <c r="B468" s="106">
        <v>408</v>
      </c>
      <c r="C468" s="107">
        <v>8114</v>
      </c>
      <c r="D468" t="s">
        <v>370</v>
      </c>
    </row>
    <row r="469" spans="1:4" x14ac:dyDescent="0.3">
      <c r="A469" t="s">
        <v>569</v>
      </c>
      <c r="B469" s="106">
        <v>286</v>
      </c>
      <c r="C469" s="107">
        <v>5672</v>
      </c>
      <c r="D469" t="s">
        <v>370</v>
      </c>
    </row>
    <row r="470" spans="1:4" x14ac:dyDescent="0.3">
      <c r="A470" t="s">
        <v>570</v>
      </c>
      <c r="B470" s="106">
        <v>125</v>
      </c>
      <c r="C470" s="107">
        <v>2489</v>
      </c>
      <c r="D470" t="s">
        <v>370</v>
      </c>
    </row>
    <row r="471" spans="1:4" x14ac:dyDescent="0.3">
      <c r="A471" t="s">
        <v>571</v>
      </c>
      <c r="B471" s="106">
        <v>265</v>
      </c>
      <c r="C471" s="107">
        <v>4471</v>
      </c>
      <c r="D471" t="s">
        <v>370</v>
      </c>
    </row>
    <row r="472" spans="1:4" x14ac:dyDescent="0.3">
      <c r="A472" t="s">
        <v>572</v>
      </c>
      <c r="B472" s="106">
        <v>265</v>
      </c>
      <c r="C472" s="107">
        <v>7375</v>
      </c>
      <c r="D472" t="s">
        <v>370</v>
      </c>
    </row>
    <row r="473" spans="1:4" x14ac:dyDescent="0.3">
      <c r="A473" t="s">
        <v>573</v>
      </c>
      <c r="B473" s="106">
        <v>438</v>
      </c>
      <c r="C473" s="107">
        <v>8014</v>
      </c>
      <c r="D473" t="s">
        <v>370</v>
      </c>
    </row>
    <row r="474" spans="1:4" x14ac:dyDescent="0.3">
      <c r="A474" t="s">
        <v>574</v>
      </c>
      <c r="B474" s="106">
        <v>412</v>
      </c>
      <c r="C474" s="107">
        <v>7531</v>
      </c>
      <c r="D474" t="s">
        <v>370</v>
      </c>
    </row>
    <row r="475" spans="1:4" x14ac:dyDescent="0.3">
      <c r="A475" t="s">
        <v>575</v>
      </c>
      <c r="B475" s="106">
        <v>188</v>
      </c>
      <c r="C475" s="107">
        <v>3445</v>
      </c>
      <c r="D475" t="s">
        <v>370</v>
      </c>
    </row>
    <row r="476" spans="1:4" x14ac:dyDescent="0.3">
      <c r="A476" t="s">
        <v>576</v>
      </c>
      <c r="B476" s="106">
        <v>253</v>
      </c>
      <c r="C476" s="107">
        <v>8855</v>
      </c>
      <c r="D476" t="s">
        <v>370</v>
      </c>
    </row>
    <row r="477" spans="1:4" x14ac:dyDescent="0.3">
      <c r="A477" t="s">
        <v>577</v>
      </c>
      <c r="B477" s="106">
        <v>368</v>
      </c>
      <c r="C477" s="107">
        <v>9351</v>
      </c>
      <c r="D477" t="s">
        <v>370</v>
      </c>
    </row>
    <row r="478" spans="1:4" x14ac:dyDescent="0.3">
      <c r="A478" t="s">
        <v>578</v>
      </c>
      <c r="B478" s="106">
        <v>256</v>
      </c>
      <c r="C478" s="107">
        <v>6503</v>
      </c>
      <c r="D478" t="s">
        <v>370</v>
      </c>
    </row>
    <row r="479" spans="1:4" x14ac:dyDescent="0.3">
      <c r="A479" t="s">
        <v>579</v>
      </c>
      <c r="B479" s="106">
        <v>484</v>
      </c>
      <c r="C479" s="107">
        <v>7696</v>
      </c>
      <c r="D479" t="s">
        <v>370</v>
      </c>
    </row>
    <row r="480" spans="1:4" x14ac:dyDescent="0.3">
      <c r="A480" t="s">
        <v>580</v>
      </c>
      <c r="B480" s="106">
        <v>270</v>
      </c>
      <c r="C480" s="107">
        <v>2763</v>
      </c>
      <c r="D480" t="s">
        <v>370</v>
      </c>
    </row>
    <row r="481" spans="1:4" x14ac:dyDescent="0.3">
      <c r="A481" t="s">
        <v>581</v>
      </c>
      <c r="B481" s="106">
        <v>687</v>
      </c>
      <c r="C481" s="107">
        <v>10251</v>
      </c>
      <c r="D481" t="s">
        <v>370</v>
      </c>
    </row>
    <row r="482" spans="1:4" x14ac:dyDescent="0.3">
      <c r="A482" t="s">
        <v>582</v>
      </c>
      <c r="B482" s="106">
        <v>456</v>
      </c>
      <c r="C482" s="107">
        <v>5087</v>
      </c>
      <c r="D482" t="s">
        <v>370</v>
      </c>
    </row>
    <row r="483" spans="1:4" x14ac:dyDescent="0.3">
      <c r="A483" t="s">
        <v>583</v>
      </c>
      <c r="B483" s="106">
        <v>1180</v>
      </c>
      <c r="C483" s="107">
        <v>13149</v>
      </c>
      <c r="D483" t="s">
        <v>370</v>
      </c>
    </row>
    <row r="484" spans="1:4" x14ac:dyDescent="0.3">
      <c r="A484" t="s">
        <v>584</v>
      </c>
      <c r="B484" s="106">
        <v>1136</v>
      </c>
      <c r="C484" s="107">
        <v>12661</v>
      </c>
      <c r="D484" t="s">
        <v>370</v>
      </c>
    </row>
    <row r="485" spans="1:4" x14ac:dyDescent="0.3">
      <c r="A485" t="s">
        <v>585</v>
      </c>
      <c r="B485" s="106">
        <v>114</v>
      </c>
      <c r="C485" s="107">
        <v>1273</v>
      </c>
      <c r="D485" t="s">
        <v>370</v>
      </c>
    </row>
    <row r="486" spans="1:4" x14ac:dyDescent="0.3">
      <c r="A486" t="s">
        <v>586</v>
      </c>
      <c r="B486" s="106">
        <v>436</v>
      </c>
      <c r="C486" s="107">
        <v>11151</v>
      </c>
      <c r="D486" t="s">
        <v>370</v>
      </c>
    </row>
    <row r="487" spans="1:4" x14ac:dyDescent="0.3">
      <c r="A487" t="s">
        <v>587</v>
      </c>
      <c r="B487" s="106">
        <v>854</v>
      </c>
      <c r="C487" s="107">
        <v>17096</v>
      </c>
      <c r="D487" t="s">
        <v>370</v>
      </c>
    </row>
    <row r="488" spans="1:4" x14ac:dyDescent="0.3">
      <c r="A488" t="s">
        <v>588</v>
      </c>
      <c r="B488" s="106">
        <v>976</v>
      </c>
      <c r="C488" s="107">
        <v>10065</v>
      </c>
      <c r="D488" t="s">
        <v>370</v>
      </c>
    </row>
    <row r="489" spans="1:4" x14ac:dyDescent="0.3">
      <c r="A489" t="s">
        <v>589</v>
      </c>
      <c r="B489" s="106">
        <v>585</v>
      </c>
      <c r="C489" s="107">
        <v>6027</v>
      </c>
      <c r="D489" t="s">
        <v>370</v>
      </c>
    </row>
    <row r="490" spans="1:4" x14ac:dyDescent="0.3">
      <c r="A490" t="s">
        <v>590</v>
      </c>
      <c r="B490" s="106">
        <v>1004</v>
      </c>
      <c r="C490" s="107">
        <v>15134</v>
      </c>
      <c r="D490" t="s">
        <v>370</v>
      </c>
    </row>
    <row r="491" spans="1:4" x14ac:dyDescent="0.3">
      <c r="A491" t="s">
        <v>591</v>
      </c>
      <c r="B491" s="106">
        <v>1097</v>
      </c>
      <c r="C491" s="57">
        <v>11892</v>
      </c>
      <c r="D491" t="s">
        <v>592</v>
      </c>
    </row>
    <row r="492" spans="1:4" x14ac:dyDescent="0.3">
      <c r="A492" t="s">
        <v>593</v>
      </c>
      <c r="B492" s="106">
        <v>595</v>
      </c>
      <c r="C492" s="57">
        <v>12353</v>
      </c>
      <c r="D492" t="s">
        <v>592</v>
      </c>
    </row>
    <row r="493" spans="1:4" x14ac:dyDescent="0.3">
      <c r="A493" t="s">
        <v>594</v>
      </c>
      <c r="B493" s="106">
        <v>1045</v>
      </c>
      <c r="C493" s="57">
        <v>23845</v>
      </c>
      <c r="D493" t="s">
        <v>592</v>
      </c>
    </row>
    <row r="494" spans="1:4" x14ac:dyDescent="0.3">
      <c r="A494" t="s">
        <v>595</v>
      </c>
      <c r="B494" s="106">
        <v>491</v>
      </c>
      <c r="C494" s="57">
        <v>4781</v>
      </c>
      <c r="D494" t="s">
        <v>592</v>
      </c>
    </row>
    <row r="495" spans="1:4" x14ac:dyDescent="0.3">
      <c r="A495" t="s">
        <v>596</v>
      </c>
      <c r="B495" s="106">
        <v>453</v>
      </c>
      <c r="C495" s="57">
        <v>5996</v>
      </c>
      <c r="D495" t="s">
        <v>592</v>
      </c>
    </row>
    <row r="496" spans="1:4" x14ac:dyDescent="0.3">
      <c r="A496" t="s">
        <v>597</v>
      </c>
      <c r="B496" s="106">
        <v>322</v>
      </c>
      <c r="C496" s="57">
        <v>6626</v>
      </c>
      <c r="D496" t="s">
        <v>592</v>
      </c>
    </row>
    <row r="497" spans="1:4" x14ac:dyDescent="0.3">
      <c r="A497" t="s">
        <v>598</v>
      </c>
      <c r="B497" s="106">
        <v>1857</v>
      </c>
      <c r="C497" s="57">
        <v>30289</v>
      </c>
      <c r="D497" t="s">
        <v>592</v>
      </c>
    </row>
    <row r="498" spans="1:4" x14ac:dyDescent="0.3">
      <c r="A498" t="s">
        <v>599</v>
      </c>
      <c r="B498" s="106">
        <v>413</v>
      </c>
      <c r="C498" s="57">
        <v>6101</v>
      </c>
      <c r="D498" t="s">
        <v>592</v>
      </c>
    </row>
    <row r="499" spans="1:4" x14ac:dyDescent="0.3">
      <c r="A499" t="s">
        <v>600</v>
      </c>
      <c r="B499" s="106">
        <v>699</v>
      </c>
      <c r="C499" s="57">
        <v>6738</v>
      </c>
      <c r="D499" t="s">
        <v>592</v>
      </c>
    </row>
    <row r="500" spans="1:4" x14ac:dyDescent="0.3">
      <c r="A500" t="s">
        <v>601</v>
      </c>
      <c r="B500" s="106">
        <v>860</v>
      </c>
      <c r="C500" s="57">
        <v>13207</v>
      </c>
      <c r="D500" t="s">
        <v>592</v>
      </c>
    </row>
    <row r="501" spans="1:4" x14ac:dyDescent="0.3">
      <c r="A501" t="s">
        <v>602</v>
      </c>
      <c r="B501" s="106">
        <v>449</v>
      </c>
      <c r="C501" s="57">
        <v>9997</v>
      </c>
      <c r="D501" t="s">
        <v>592</v>
      </c>
    </row>
    <row r="502" spans="1:4" x14ac:dyDescent="0.3">
      <c r="A502" t="s">
        <v>603</v>
      </c>
      <c r="B502" s="106">
        <v>456</v>
      </c>
      <c r="C502" s="57">
        <v>8228</v>
      </c>
      <c r="D502" t="s">
        <v>592</v>
      </c>
    </row>
    <row r="503" spans="1:4" x14ac:dyDescent="0.3">
      <c r="A503" t="s">
        <v>604</v>
      </c>
      <c r="B503" s="106">
        <v>686</v>
      </c>
      <c r="C503" s="57">
        <v>8583</v>
      </c>
      <c r="D503" t="s">
        <v>592</v>
      </c>
    </row>
    <row r="504" spans="1:4" x14ac:dyDescent="0.3">
      <c r="A504" t="s">
        <v>605</v>
      </c>
      <c r="B504" s="106">
        <v>509</v>
      </c>
      <c r="C504" s="57">
        <v>6223</v>
      </c>
      <c r="D504" t="s">
        <v>592</v>
      </c>
    </row>
    <row r="505" spans="1:4" x14ac:dyDescent="0.3">
      <c r="A505" t="s">
        <v>606</v>
      </c>
      <c r="B505" s="106">
        <v>762</v>
      </c>
      <c r="C505" s="57">
        <v>14263</v>
      </c>
      <c r="D505" t="s">
        <v>592</v>
      </c>
    </row>
    <row r="506" spans="1:4" x14ac:dyDescent="0.3">
      <c r="A506" t="s">
        <v>607</v>
      </c>
      <c r="B506" s="106">
        <v>1748</v>
      </c>
      <c r="C506" s="57">
        <v>19503</v>
      </c>
      <c r="D506" t="s">
        <v>592</v>
      </c>
    </row>
    <row r="507" spans="1:4" x14ac:dyDescent="0.3">
      <c r="A507" t="s">
        <v>608</v>
      </c>
      <c r="B507" s="106">
        <v>1267</v>
      </c>
      <c r="C507" s="57">
        <v>18817</v>
      </c>
      <c r="D507" t="s">
        <v>592</v>
      </c>
    </row>
    <row r="508" spans="1:4" x14ac:dyDescent="0.3">
      <c r="A508" t="s">
        <v>609</v>
      </c>
      <c r="B508" s="106">
        <v>625</v>
      </c>
      <c r="C508" s="57">
        <v>16568</v>
      </c>
      <c r="D508" t="s">
        <v>592</v>
      </c>
    </row>
    <row r="509" spans="1:4" x14ac:dyDescent="0.3">
      <c r="A509" t="s">
        <v>610</v>
      </c>
      <c r="B509" s="106">
        <v>274</v>
      </c>
      <c r="C509" s="57">
        <v>5192</v>
      </c>
      <c r="D509" t="s">
        <v>592</v>
      </c>
    </row>
    <row r="510" spans="1:4" x14ac:dyDescent="0.3">
      <c r="A510" t="s">
        <v>611</v>
      </c>
      <c r="B510" s="106">
        <v>551</v>
      </c>
      <c r="C510" s="57">
        <v>7634</v>
      </c>
      <c r="D510" t="s">
        <v>592</v>
      </c>
    </row>
    <row r="511" spans="1:4" x14ac:dyDescent="0.3">
      <c r="A511" t="s">
        <v>612</v>
      </c>
      <c r="B511" s="106">
        <v>354</v>
      </c>
      <c r="C511" s="57">
        <v>5652</v>
      </c>
      <c r="D511" t="s">
        <v>592</v>
      </c>
    </row>
    <row r="512" spans="1:4" x14ac:dyDescent="0.3">
      <c r="A512" t="s">
        <v>613</v>
      </c>
      <c r="B512" s="106">
        <v>500</v>
      </c>
      <c r="C512" s="57">
        <v>4838</v>
      </c>
      <c r="D512" t="s">
        <v>592</v>
      </c>
    </row>
    <row r="513" spans="1:4" x14ac:dyDescent="0.3">
      <c r="A513" t="s">
        <v>614</v>
      </c>
      <c r="B513" s="106">
        <v>366</v>
      </c>
      <c r="C513" s="57">
        <v>6694</v>
      </c>
      <c r="D513" t="s">
        <v>592</v>
      </c>
    </row>
    <row r="514" spans="1:4" x14ac:dyDescent="0.3">
      <c r="A514" t="s">
        <v>615</v>
      </c>
      <c r="B514" s="106">
        <v>608</v>
      </c>
      <c r="C514" s="57">
        <v>9239</v>
      </c>
      <c r="D514" t="s">
        <v>592</v>
      </c>
    </row>
    <row r="515" spans="1:4" x14ac:dyDescent="0.3">
      <c r="A515" t="s">
        <v>616</v>
      </c>
      <c r="B515" s="106">
        <v>701</v>
      </c>
      <c r="C515" s="57">
        <v>16089</v>
      </c>
      <c r="D515" t="s">
        <v>592</v>
      </c>
    </row>
    <row r="516" spans="1:4" x14ac:dyDescent="0.3">
      <c r="A516" t="s">
        <v>617</v>
      </c>
      <c r="B516" s="106">
        <v>250</v>
      </c>
      <c r="C516" s="57">
        <v>6310</v>
      </c>
      <c r="D516" t="s">
        <v>592</v>
      </c>
    </row>
    <row r="517" spans="1:4" x14ac:dyDescent="0.3">
      <c r="A517" t="s">
        <v>618</v>
      </c>
      <c r="B517" s="106">
        <v>1002</v>
      </c>
      <c r="C517" s="57">
        <v>16640</v>
      </c>
      <c r="D517" t="s">
        <v>592</v>
      </c>
    </row>
    <row r="518" spans="1:4" x14ac:dyDescent="0.3">
      <c r="A518" t="s">
        <v>619</v>
      </c>
      <c r="B518" s="106">
        <v>957</v>
      </c>
      <c r="C518" s="57">
        <v>16850</v>
      </c>
      <c r="D518" t="s">
        <v>592</v>
      </c>
    </row>
    <row r="519" spans="1:4" x14ac:dyDescent="0.3">
      <c r="A519" t="s">
        <v>620</v>
      </c>
      <c r="B519" s="106">
        <v>769</v>
      </c>
      <c r="C519" s="57">
        <v>9841</v>
      </c>
      <c r="D519" t="s">
        <v>592</v>
      </c>
    </row>
    <row r="520" spans="1:4" x14ac:dyDescent="0.3">
      <c r="A520" t="s">
        <v>621</v>
      </c>
      <c r="B520" s="106">
        <v>1304</v>
      </c>
      <c r="C520" s="57">
        <v>21505</v>
      </c>
      <c r="D520" t="s">
        <v>592</v>
      </c>
    </row>
    <row r="521" spans="1:4" x14ac:dyDescent="0.3">
      <c r="A521" t="s">
        <v>622</v>
      </c>
      <c r="B521" s="106">
        <v>496</v>
      </c>
      <c r="C521" s="57">
        <v>7803</v>
      </c>
      <c r="D521" t="s">
        <v>592</v>
      </c>
    </row>
    <row r="522" spans="1:4" x14ac:dyDescent="0.3">
      <c r="A522" t="s">
        <v>623</v>
      </c>
      <c r="B522" s="106">
        <v>1179</v>
      </c>
      <c r="C522" s="57">
        <v>16845</v>
      </c>
      <c r="D522" t="s">
        <v>592</v>
      </c>
    </row>
    <row r="523" spans="1:4" x14ac:dyDescent="0.3">
      <c r="A523" t="s">
        <v>624</v>
      </c>
      <c r="B523" s="106">
        <v>800</v>
      </c>
      <c r="C523" s="57">
        <v>8707</v>
      </c>
      <c r="D523" t="s">
        <v>592</v>
      </c>
    </row>
    <row r="524" spans="1:4" x14ac:dyDescent="0.3">
      <c r="A524" t="s">
        <v>625</v>
      </c>
      <c r="B524" s="106">
        <v>455</v>
      </c>
      <c r="C524" s="57">
        <v>6876</v>
      </c>
      <c r="D524" t="s">
        <v>592</v>
      </c>
    </row>
    <row r="525" spans="1:4" x14ac:dyDescent="0.3">
      <c r="A525" t="s">
        <v>626</v>
      </c>
      <c r="B525" s="106">
        <v>778</v>
      </c>
      <c r="C525" s="57">
        <v>9479</v>
      </c>
      <c r="D525" t="s">
        <v>592</v>
      </c>
    </row>
    <row r="526" spans="1:4" x14ac:dyDescent="0.3">
      <c r="A526" t="s">
        <v>627</v>
      </c>
      <c r="B526" s="106">
        <v>357</v>
      </c>
      <c r="C526" s="57">
        <v>4569</v>
      </c>
      <c r="D526" t="s">
        <v>592</v>
      </c>
    </row>
    <row r="527" spans="1:4" x14ac:dyDescent="0.3">
      <c r="A527" t="s">
        <v>628</v>
      </c>
      <c r="B527" s="106">
        <v>959</v>
      </c>
      <c r="C527" s="57">
        <v>11881</v>
      </c>
      <c r="D527" t="s">
        <v>592</v>
      </c>
    </row>
    <row r="528" spans="1:4" x14ac:dyDescent="0.3">
      <c r="A528" t="s">
        <v>629</v>
      </c>
      <c r="B528" s="106">
        <v>634</v>
      </c>
      <c r="C528" s="57">
        <v>9849</v>
      </c>
      <c r="D528" t="s">
        <v>592</v>
      </c>
    </row>
    <row r="529" spans="1:4" x14ac:dyDescent="0.3">
      <c r="A529" t="s">
        <v>630</v>
      </c>
      <c r="B529" s="106">
        <v>513</v>
      </c>
      <c r="C529" s="57">
        <v>3851</v>
      </c>
      <c r="D529" t="s">
        <v>592</v>
      </c>
    </row>
    <row r="530" spans="1:4" x14ac:dyDescent="0.3">
      <c r="A530" t="s">
        <v>631</v>
      </c>
      <c r="B530" s="106">
        <v>548</v>
      </c>
      <c r="C530" s="57">
        <v>7466</v>
      </c>
      <c r="D530" t="s">
        <v>592</v>
      </c>
    </row>
    <row r="531" spans="1:4" x14ac:dyDescent="0.3">
      <c r="A531" t="s">
        <v>632</v>
      </c>
      <c r="B531" s="106">
        <v>554</v>
      </c>
      <c r="C531" s="57">
        <v>10716</v>
      </c>
      <c r="D531" t="s">
        <v>592</v>
      </c>
    </row>
    <row r="532" spans="1:4" x14ac:dyDescent="0.3">
      <c r="A532" t="s">
        <v>633</v>
      </c>
      <c r="B532" s="106">
        <v>674</v>
      </c>
      <c r="C532" s="57">
        <v>12243</v>
      </c>
      <c r="D532" t="s">
        <v>592</v>
      </c>
    </row>
    <row r="533" spans="1:4" x14ac:dyDescent="0.3">
      <c r="A533" t="s">
        <v>634</v>
      </c>
      <c r="B533" s="106">
        <v>2061</v>
      </c>
      <c r="C533" s="57">
        <v>32521</v>
      </c>
      <c r="D533" t="s">
        <v>592</v>
      </c>
    </row>
    <row r="534" spans="1:4" x14ac:dyDescent="0.3">
      <c r="A534" t="s">
        <v>635</v>
      </c>
      <c r="B534" s="106">
        <v>339</v>
      </c>
      <c r="C534" s="57">
        <v>2934</v>
      </c>
      <c r="D534" t="s">
        <v>592</v>
      </c>
    </row>
    <row r="535" spans="1:4" x14ac:dyDescent="0.3">
      <c r="A535" t="s">
        <v>636</v>
      </c>
      <c r="B535" s="106">
        <v>0</v>
      </c>
      <c r="C535" s="57">
        <v>2412</v>
      </c>
      <c r="D535" t="s">
        <v>592</v>
      </c>
    </row>
    <row r="536" spans="1:4" x14ac:dyDescent="0.3">
      <c r="A536" t="s">
        <v>637</v>
      </c>
      <c r="B536" s="106">
        <v>700</v>
      </c>
      <c r="C536" s="57">
        <v>9061</v>
      </c>
      <c r="D536" t="s">
        <v>592</v>
      </c>
    </row>
    <row r="537" spans="1:4" x14ac:dyDescent="0.3">
      <c r="A537" t="s">
        <v>638</v>
      </c>
      <c r="B537" s="106">
        <v>989</v>
      </c>
      <c r="C537" s="57">
        <v>11867</v>
      </c>
      <c r="D537" t="s">
        <v>592</v>
      </c>
    </row>
    <row r="538" spans="1:4" x14ac:dyDescent="0.3">
      <c r="A538" t="s">
        <v>639</v>
      </c>
      <c r="B538" s="106">
        <v>548</v>
      </c>
      <c r="C538" s="57">
        <v>6585</v>
      </c>
      <c r="D538" t="s">
        <v>592</v>
      </c>
    </row>
    <row r="539" spans="1:4" x14ac:dyDescent="0.3">
      <c r="A539" t="s">
        <v>640</v>
      </c>
      <c r="B539" s="106">
        <v>916</v>
      </c>
      <c r="C539" s="57">
        <v>16922</v>
      </c>
      <c r="D539" t="s">
        <v>592</v>
      </c>
    </row>
    <row r="540" spans="1:4" x14ac:dyDescent="0.3">
      <c r="A540" t="s">
        <v>641</v>
      </c>
      <c r="B540" s="106">
        <v>780</v>
      </c>
      <c r="C540" s="57">
        <v>8348</v>
      </c>
      <c r="D540" t="s">
        <v>592</v>
      </c>
    </row>
    <row r="541" spans="1:4" x14ac:dyDescent="0.3">
      <c r="A541" t="s">
        <v>642</v>
      </c>
      <c r="B541" s="106">
        <v>1682</v>
      </c>
      <c r="C541" s="57">
        <v>17686</v>
      </c>
      <c r="D541" t="s">
        <v>592</v>
      </c>
    </row>
    <row r="542" spans="1:4" x14ac:dyDescent="0.3">
      <c r="A542" t="s">
        <v>643</v>
      </c>
      <c r="B542" s="106">
        <v>749</v>
      </c>
      <c r="C542" s="57">
        <v>10755</v>
      </c>
      <c r="D542" t="s">
        <v>592</v>
      </c>
    </row>
    <row r="543" spans="1:4" x14ac:dyDescent="0.3">
      <c r="A543" t="s">
        <v>644</v>
      </c>
      <c r="B543" s="106">
        <v>701</v>
      </c>
      <c r="C543" s="57">
        <v>8768</v>
      </c>
      <c r="D543" t="s">
        <v>592</v>
      </c>
    </row>
    <row r="544" spans="1:4" x14ac:dyDescent="0.3">
      <c r="A544" t="s">
        <v>645</v>
      </c>
      <c r="B544" s="106">
        <v>535</v>
      </c>
      <c r="C544" s="57">
        <v>7923</v>
      </c>
      <c r="D544" t="s">
        <v>592</v>
      </c>
    </row>
    <row r="545" spans="1:4" x14ac:dyDescent="0.3">
      <c r="A545" t="s">
        <v>646</v>
      </c>
      <c r="B545" s="106">
        <v>400</v>
      </c>
      <c r="C545" s="57">
        <v>7303</v>
      </c>
      <c r="D545" t="s">
        <v>592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F4ED-4EB3-452B-A13D-200F0385A0AB}">
  <dimension ref="A2:I223"/>
  <sheetViews>
    <sheetView topLeftCell="C34" workbookViewId="0">
      <selection activeCell="I17" sqref="I17"/>
    </sheetView>
  </sheetViews>
  <sheetFormatPr defaultRowHeight="14.4" x14ac:dyDescent="0.3"/>
  <cols>
    <col min="2" max="2" width="3.88671875" customWidth="1"/>
    <col min="3" max="3" width="69.6640625" bestFit="1" customWidth="1"/>
    <col min="4" max="4" width="4" customWidth="1"/>
    <col min="5" max="5" width="83.6640625" bestFit="1" customWidth="1"/>
    <col min="6" max="6" width="3.44140625" customWidth="1"/>
    <col min="7" max="7" width="66.44140625" customWidth="1"/>
    <col min="8" max="8" width="3.44140625" customWidth="1"/>
    <col min="9" max="9" width="66.5546875" bestFit="1" customWidth="1"/>
  </cols>
  <sheetData>
    <row r="2" spans="1:9" x14ac:dyDescent="0.3">
      <c r="A2" s="43" t="s">
        <v>2</v>
      </c>
      <c r="B2" s="43"/>
      <c r="C2" t="s">
        <v>100</v>
      </c>
      <c r="E2" t="s">
        <v>290</v>
      </c>
      <c r="G2" s="104" t="s">
        <v>370</v>
      </c>
      <c r="I2" s="104" t="s">
        <v>592</v>
      </c>
    </row>
    <row r="3" spans="1:9" x14ac:dyDescent="0.3">
      <c r="A3" s="43" t="s">
        <v>100</v>
      </c>
      <c r="B3" s="43"/>
      <c r="C3" t="s">
        <v>99</v>
      </c>
      <c r="E3" t="s">
        <v>289</v>
      </c>
      <c r="G3" t="s">
        <v>369</v>
      </c>
      <c r="I3" t="s">
        <v>591</v>
      </c>
    </row>
    <row r="4" spans="1:9" x14ac:dyDescent="0.3">
      <c r="A4" s="43" t="s">
        <v>290</v>
      </c>
      <c r="B4" s="43"/>
      <c r="C4" t="s">
        <v>101</v>
      </c>
      <c r="E4" t="s">
        <v>291</v>
      </c>
      <c r="G4" t="s">
        <v>371</v>
      </c>
      <c r="I4" t="s">
        <v>593</v>
      </c>
    </row>
    <row r="5" spans="1:9" x14ac:dyDescent="0.3">
      <c r="A5" s="43" t="s">
        <v>592</v>
      </c>
      <c r="B5" s="43"/>
      <c r="C5" t="s">
        <v>102</v>
      </c>
      <c r="E5" t="s">
        <v>292</v>
      </c>
      <c r="G5" t="s">
        <v>372</v>
      </c>
      <c r="I5" t="s">
        <v>594</v>
      </c>
    </row>
    <row r="6" spans="1:9" x14ac:dyDescent="0.3">
      <c r="A6" s="43" t="s">
        <v>370</v>
      </c>
      <c r="C6" t="s">
        <v>103</v>
      </c>
      <c r="E6" t="s">
        <v>293</v>
      </c>
      <c r="G6" t="s">
        <v>373</v>
      </c>
      <c r="I6" t="s">
        <v>595</v>
      </c>
    </row>
    <row r="7" spans="1:9" x14ac:dyDescent="0.3">
      <c r="C7" t="s">
        <v>104</v>
      </c>
      <c r="E7" t="s">
        <v>294</v>
      </c>
      <c r="G7" t="s">
        <v>374</v>
      </c>
      <c r="I7" t="s">
        <v>596</v>
      </c>
    </row>
    <row r="8" spans="1:9" x14ac:dyDescent="0.3">
      <c r="C8" t="s">
        <v>105</v>
      </c>
      <c r="E8" t="s">
        <v>295</v>
      </c>
      <c r="G8" t="s">
        <v>375</v>
      </c>
      <c r="I8" t="s">
        <v>597</v>
      </c>
    </row>
    <row r="9" spans="1:9" x14ac:dyDescent="0.3">
      <c r="C9" t="s">
        <v>106</v>
      </c>
      <c r="E9" t="s">
        <v>296</v>
      </c>
      <c r="G9" t="s">
        <v>376</v>
      </c>
      <c r="I9" t="s">
        <v>598</v>
      </c>
    </row>
    <row r="10" spans="1:9" x14ac:dyDescent="0.3">
      <c r="C10" t="s">
        <v>107</v>
      </c>
      <c r="E10" t="s">
        <v>297</v>
      </c>
      <c r="G10" t="s">
        <v>377</v>
      </c>
      <c r="I10" t="s">
        <v>599</v>
      </c>
    </row>
    <row r="11" spans="1:9" x14ac:dyDescent="0.3">
      <c r="C11" t="s">
        <v>108</v>
      </c>
      <c r="E11" t="s">
        <v>298</v>
      </c>
      <c r="G11" t="s">
        <v>378</v>
      </c>
      <c r="I11" t="s">
        <v>600</v>
      </c>
    </row>
    <row r="12" spans="1:9" x14ac:dyDescent="0.3">
      <c r="C12" t="s">
        <v>109</v>
      </c>
      <c r="E12" t="s">
        <v>299</v>
      </c>
      <c r="G12" t="s">
        <v>379</v>
      </c>
      <c r="I12" t="s">
        <v>601</v>
      </c>
    </row>
    <row r="13" spans="1:9" x14ac:dyDescent="0.3">
      <c r="C13" t="s">
        <v>110</v>
      </c>
      <c r="E13" t="s">
        <v>300</v>
      </c>
      <c r="G13" t="s">
        <v>380</v>
      </c>
      <c r="I13" t="s">
        <v>602</v>
      </c>
    </row>
    <row r="14" spans="1:9" x14ac:dyDescent="0.3">
      <c r="C14" t="s">
        <v>111</v>
      </c>
      <c r="E14" t="s">
        <v>301</v>
      </c>
      <c r="G14" t="s">
        <v>381</v>
      </c>
      <c r="I14" t="s">
        <v>603</v>
      </c>
    </row>
    <row r="15" spans="1:9" x14ac:dyDescent="0.3">
      <c r="C15" t="s">
        <v>112</v>
      </c>
      <c r="E15" t="s">
        <v>302</v>
      </c>
      <c r="G15" t="s">
        <v>382</v>
      </c>
      <c r="I15" t="s">
        <v>604</v>
      </c>
    </row>
    <row r="16" spans="1:9" x14ac:dyDescent="0.3">
      <c r="C16" t="s">
        <v>113</v>
      </c>
      <c r="E16" t="s">
        <v>303</v>
      </c>
      <c r="G16" t="s">
        <v>383</v>
      </c>
      <c r="I16" t="s">
        <v>605</v>
      </c>
    </row>
    <row r="17" spans="3:9" x14ac:dyDescent="0.3">
      <c r="C17" t="s">
        <v>114</v>
      </c>
      <c r="E17" t="s">
        <v>304</v>
      </c>
      <c r="G17" t="s">
        <v>384</v>
      </c>
      <c r="I17" t="s">
        <v>606</v>
      </c>
    </row>
    <row r="18" spans="3:9" x14ac:dyDescent="0.3">
      <c r="C18" t="s">
        <v>115</v>
      </c>
      <c r="E18" t="s">
        <v>305</v>
      </c>
      <c r="G18" t="s">
        <v>385</v>
      </c>
      <c r="I18" t="s">
        <v>607</v>
      </c>
    </row>
    <row r="19" spans="3:9" x14ac:dyDescent="0.3">
      <c r="C19" t="s">
        <v>116</v>
      </c>
      <c r="E19" t="s">
        <v>306</v>
      </c>
      <c r="G19" t="s">
        <v>386</v>
      </c>
      <c r="I19" t="s">
        <v>608</v>
      </c>
    </row>
    <row r="20" spans="3:9" x14ac:dyDescent="0.3">
      <c r="C20" t="s">
        <v>117</v>
      </c>
      <c r="E20" t="s">
        <v>307</v>
      </c>
      <c r="G20" t="s">
        <v>387</v>
      </c>
      <c r="I20" t="s">
        <v>609</v>
      </c>
    </row>
    <row r="21" spans="3:9" x14ac:dyDescent="0.3">
      <c r="C21" t="s">
        <v>118</v>
      </c>
      <c r="E21" t="s">
        <v>308</v>
      </c>
      <c r="G21" t="s">
        <v>388</v>
      </c>
      <c r="I21" t="s">
        <v>610</v>
      </c>
    </row>
    <row r="22" spans="3:9" x14ac:dyDescent="0.3">
      <c r="C22" t="s">
        <v>119</v>
      </c>
      <c r="E22" t="s">
        <v>309</v>
      </c>
      <c r="G22" t="s">
        <v>389</v>
      </c>
      <c r="I22" t="s">
        <v>611</v>
      </c>
    </row>
    <row r="23" spans="3:9" x14ac:dyDescent="0.3">
      <c r="C23" t="s">
        <v>120</v>
      </c>
      <c r="E23" t="s">
        <v>310</v>
      </c>
      <c r="G23" t="s">
        <v>390</v>
      </c>
      <c r="I23" t="s">
        <v>612</v>
      </c>
    </row>
    <row r="24" spans="3:9" x14ac:dyDescent="0.3">
      <c r="C24" t="s">
        <v>121</v>
      </c>
      <c r="E24" t="s">
        <v>311</v>
      </c>
      <c r="G24" t="s">
        <v>391</v>
      </c>
      <c r="I24" t="s">
        <v>613</v>
      </c>
    </row>
    <row r="25" spans="3:9" x14ac:dyDescent="0.3">
      <c r="C25" t="s">
        <v>122</v>
      </c>
      <c r="E25" t="s">
        <v>312</v>
      </c>
      <c r="G25" t="s">
        <v>392</v>
      </c>
      <c r="I25" t="s">
        <v>614</v>
      </c>
    </row>
    <row r="26" spans="3:9" x14ac:dyDescent="0.3">
      <c r="C26" t="s">
        <v>123</v>
      </c>
      <c r="E26" t="s">
        <v>313</v>
      </c>
      <c r="G26" t="s">
        <v>393</v>
      </c>
      <c r="I26" t="s">
        <v>615</v>
      </c>
    </row>
    <row r="27" spans="3:9" x14ac:dyDescent="0.3">
      <c r="C27" t="s">
        <v>124</v>
      </c>
      <c r="E27" t="s">
        <v>314</v>
      </c>
      <c r="G27" t="s">
        <v>394</v>
      </c>
      <c r="I27" t="s">
        <v>616</v>
      </c>
    </row>
    <row r="28" spans="3:9" x14ac:dyDescent="0.3">
      <c r="C28" t="s">
        <v>125</v>
      </c>
      <c r="E28" t="s">
        <v>315</v>
      </c>
      <c r="G28" t="s">
        <v>395</v>
      </c>
      <c r="I28" t="s">
        <v>617</v>
      </c>
    </row>
    <row r="29" spans="3:9" x14ac:dyDescent="0.3">
      <c r="C29" t="s">
        <v>126</v>
      </c>
      <c r="E29" t="s">
        <v>316</v>
      </c>
      <c r="G29" t="s">
        <v>396</v>
      </c>
      <c r="I29" t="s">
        <v>618</v>
      </c>
    </row>
    <row r="30" spans="3:9" x14ac:dyDescent="0.3">
      <c r="C30" t="s">
        <v>127</v>
      </c>
      <c r="E30" t="s">
        <v>317</v>
      </c>
      <c r="G30" t="s">
        <v>397</v>
      </c>
      <c r="I30" t="s">
        <v>619</v>
      </c>
    </row>
    <row r="31" spans="3:9" x14ac:dyDescent="0.3">
      <c r="C31" t="s">
        <v>128</v>
      </c>
      <c r="E31" t="s">
        <v>318</v>
      </c>
      <c r="G31" t="s">
        <v>398</v>
      </c>
      <c r="I31" t="s">
        <v>620</v>
      </c>
    </row>
    <row r="32" spans="3:9" x14ac:dyDescent="0.3">
      <c r="C32" t="s">
        <v>129</v>
      </c>
      <c r="E32" t="s">
        <v>319</v>
      </c>
      <c r="G32" t="s">
        <v>399</v>
      </c>
      <c r="I32" t="s">
        <v>621</v>
      </c>
    </row>
    <row r="33" spans="3:9" x14ac:dyDescent="0.3">
      <c r="C33" t="s">
        <v>130</v>
      </c>
      <c r="E33" t="s">
        <v>320</v>
      </c>
      <c r="G33" t="s">
        <v>400</v>
      </c>
      <c r="I33" t="s">
        <v>622</v>
      </c>
    </row>
    <row r="34" spans="3:9" x14ac:dyDescent="0.3">
      <c r="C34" t="s">
        <v>131</v>
      </c>
      <c r="E34" t="s">
        <v>321</v>
      </c>
      <c r="G34" t="s">
        <v>401</v>
      </c>
      <c r="I34" t="s">
        <v>623</v>
      </c>
    </row>
    <row r="35" spans="3:9" x14ac:dyDescent="0.3">
      <c r="C35" t="s">
        <v>132</v>
      </c>
      <c r="E35" t="s">
        <v>322</v>
      </c>
      <c r="G35" t="s">
        <v>402</v>
      </c>
      <c r="I35" t="s">
        <v>624</v>
      </c>
    </row>
    <row r="36" spans="3:9" x14ac:dyDescent="0.3">
      <c r="C36" t="s">
        <v>133</v>
      </c>
      <c r="E36" t="s">
        <v>323</v>
      </c>
      <c r="G36" t="s">
        <v>403</v>
      </c>
      <c r="I36" t="s">
        <v>625</v>
      </c>
    </row>
    <row r="37" spans="3:9" x14ac:dyDescent="0.3">
      <c r="C37" t="s">
        <v>134</v>
      </c>
      <c r="E37" t="s">
        <v>324</v>
      </c>
      <c r="G37" t="s">
        <v>404</v>
      </c>
      <c r="I37" t="s">
        <v>626</v>
      </c>
    </row>
    <row r="38" spans="3:9" x14ac:dyDescent="0.3">
      <c r="C38" t="s">
        <v>135</v>
      </c>
      <c r="E38" t="s">
        <v>325</v>
      </c>
      <c r="G38" t="s">
        <v>405</v>
      </c>
      <c r="I38" t="s">
        <v>627</v>
      </c>
    </row>
    <row r="39" spans="3:9" x14ac:dyDescent="0.3">
      <c r="C39" t="s">
        <v>136</v>
      </c>
      <c r="E39" t="s">
        <v>326</v>
      </c>
      <c r="G39" t="s">
        <v>406</v>
      </c>
      <c r="I39" t="s">
        <v>628</v>
      </c>
    </row>
    <row r="40" spans="3:9" x14ac:dyDescent="0.3">
      <c r="C40" t="s">
        <v>137</v>
      </c>
      <c r="E40" t="s">
        <v>327</v>
      </c>
      <c r="G40" t="s">
        <v>407</v>
      </c>
      <c r="I40" t="s">
        <v>629</v>
      </c>
    </row>
    <row r="41" spans="3:9" x14ac:dyDescent="0.3">
      <c r="C41" t="s">
        <v>138</v>
      </c>
      <c r="E41" t="s">
        <v>328</v>
      </c>
      <c r="G41" t="s">
        <v>408</v>
      </c>
      <c r="I41" t="s">
        <v>630</v>
      </c>
    </row>
    <row r="42" spans="3:9" x14ac:dyDescent="0.3">
      <c r="C42" t="s">
        <v>139</v>
      </c>
      <c r="E42" t="s">
        <v>329</v>
      </c>
      <c r="G42" t="s">
        <v>409</v>
      </c>
      <c r="I42" t="s">
        <v>631</v>
      </c>
    </row>
    <row r="43" spans="3:9" x14ac:dyDescent="0.3">
      <c r="C43" t="s">
        <v>140</v>
      </c>
      <c r="E43" t="s">
        <v>330</v>
      </c>
      <c r="G43" t="s">
        <v>410</v>
      </c>
      <c r="I43" t="s">
        <v>632</v>
      </c>
    </row>
    <row r="44" spans="3:9" x14ac:dyDescent="0.3">
      <c r="C44" t="s">
        <v>141</v>
      </c>
      <c r="E44" t="s">
        <v>331</v>
      </c>
      <c r="G44" t="s">
        <v>411</v>
      </c>
      <c r="I44" t="s">
        <v>633</v>
      </c>
    </row>
    <row r="45" spans="3:9" x14ac:dyDescent="0.3">
      <c r="C45" t="s">
        <v>142</v>
      </c>
      <c r="E45" t="s">
        <v>332</v>
      </c>
      <c r="G45" t="s">
        <v>412</v>
      </c>
      <c r="I45" t="s">
        <v>634</v>
      </c>
    </row>
    <row r="46" spans="3:9" x14ac:dyDescent="0.3">
      <c r="C46" t="s">
        <v>143</v>
      </c>
      <c r="E46" t="s">
        <v>333</v>
      </c>
      <c r="G46" t="s">
        <v>413</v>
      </c>
      <c r="I46" t="s">
        <v>635</v>
      </c>
    </row>
    <row r="47" spans="3:9" x14ac:dyDescent="0.3">
      <c r="C47" t="s">
        <v>144</v>
      </c>
      <c r="E47" t="s">
        <v>334</v>
      </c>
      <c r="G47" t="s">
        <v>414</v>
      </c>
      <c r="I47" t="s">
        <v>636</v>
      </c>
    </row>
    <row r="48" spans="3:9" x14ac:dyDescent="0.3">
      <c r="C48" t="s">
        <v>145</v>
      </c>
      <c r="E48" t="s">
        <v>335</v>
      </c>
      <c r="G48" t="s">
        <v>415</v>
      </c>
      <c r="I48" t="s">
        <v>637</v>
      </c>
    </row>
    <row r="49" spans="3:9" x14ac:dyDescent="0.3">
      <c r="C49" t="s">
        <v>146</v>
      </c>
      <c r="E49" t="s">
        <v>336</v>
      </c>
      <c r="G49" t="s">
        <v>416</v>
      </c>
      <c r="I49" t="s">
        <v>638</v>
      </c>
    </row>
    <row r="50" spans="3:9" x14ac:dyDescent="0.3">
      <c r="C50" t="s">
        <v>147</v>
      </c>
      <c r="E50" t="s">
        <v>337</v>
      </c>
      <c r="G50" t="s">
        <v>417</v>
      </c>
      <c r="I50" t="s">
        <v>639</v>
      </c>
    </row>
    <row r="51" spans="3:9" x14ac:dyDescent="0.3">
      <c r="C51" t="s">
        <v>148</v>
      </c>
      <c r="E51" t="s">
        <v>338</v>
      </c>
      <c r="G51" t="s">
        <v>418</v>
      </c>
      <c r="I51" t="s">
        <v>640</v>
      </c>
    </row>
    <row r="52" spans="3:9" x14ac:dyDescent="0.3">
      <c r="C52" t="s">
        <v>149</v>
      </c>
      <c r="E52" t="s">
        <v>339</v>
      </c>
      <c r="G52" t="s">
        <v>419</v>
      </c>
      <c r="I52" t="s">
        <v>641</v>
      </c>
    </row>
    <row r="53" spans="3:9" x14ac:dyDescent="0.3">
      <c r="C53" t="s">
        <v>150</v>
      </c>
      <c r="E53" t="s">
        <v>340</v>
      </c>
      <c r="G53" t="s">
        <v>420</v>
      </c>
      <c r="I53" t="s">
        <v>642</v>
      </c>
    </row>
    <row r="54" spans="3:9" x14ac:dyDescent="0.3">
      <c r="C54" t="s">
        <v>151</v>
      </c>
      <c r="E54" t="s">
        <v>341</v>
      </c>
      <c r="G54" t="s">
        <v>421</v>
      </c>
      <c r="I54" t="s">
        <v>643</v>
      </c>
    </row>
    <row r="55" spans="3:9" x14ac:dyDescent="0.3">
      <c r="C55" t="s">
        <v>152</v>
      </c>
      <c r="E55" t="s">
        <v>342</v>
      </c>
      <c r="G55" t="s">
        <v>422</v>
      </c>
      <c r="I55" t="s">
        <v>644</v>
      </c>
    </row>
    <row r="56" spans="3:9" x14ac:dyDescent="0.3">
      <c r="C56" t="s">
        <v>153</v>
      </c>
      <c r="E56" t="s">
        <v>343</v>
      </c>
      <c r="G56" t="s">
        <v>423</v>
      </c>
      <c r="I56" t="s">
        <v>645</v>
      </c>
    </row>
    <row r="57" spans="3:9" x14ac:dyDescent="0.3">
      <c r="C57" t="s">
        <v>154</v>
      </c>
      <c r="E57" t="s">
        <v>344</v>
      </c>
      <c r="G57" t="s">
        <v>424</v>
      </c>
      <c r="I57" t="s">
        <v>646</v>
      </c>
    </row>
    <row r="58" spans="3:9" x14ac:dyDescent="0.3">
      <c r="C58" t="s">
        <v>155</v>
      </c>
      <c r="E58" t="s">
        <v>345</v>
      </c>
      <c r="G58" t="s">
        <v>425</v>
      </c>
    </row>
    <row r="59" spans="3:9" x14ac:dyDescent="0.3">
      <c r="C59" t="s">
        <v>156</v>
      </c>
      <c r="E59" t="s">
        <v>346</v>
      </c>
      <c r="G59" t="s">
        <v>426</v>
      </c>
    </row>
    <row r="60" spans="3:9" x14ac:dyDescent="0.3">
      <c r="C60" t="s">
        <v>157</v>
      </c>
      <c r="E60" t="s">
        <v>347</v>
      </c>
      <c r="G60" t="s">
        <v>427</v>
      </c>
    </row>
    <row r="61" spans="3:9" x14ac:dyDescent="0.3">
      <c r="C61" t="s">
        <v>158</v>
      </c>
      <c r="E61" t="s">
        <v>348</v>
      </c>
      <c r="G61" t="s">
        <v>428</v>
      </c>
    </row>
    <row r="62" spans="3:9" x14ac:dyDescent="0.3">
      <c r="C62" t="s">
        <v>159</v>
      </c>
      <c r="E62" t="s">
        <v>349</v>
      </c>
      <c r="G62" t="s">
        <v>429</v>
      </c>
    </row>
    <row r="63" spans="3:9" x14ac:dyDescent="0.3">
      <c r="C63" t="s">
        <v>160</v>
      </c>
      <c r="E63" t="s">
        <v>350</v>
      </c>
      <c r="G63" t="s">
        <v>430</v>
      </c>
    </row>
    <row r="64" spans="3:9" x14ac:dyDescent="0.3">
      <c r="C64" t="s">
        <v>161</v>
      </c>
      <c r="E64" t="s">
        <v>351</v>
      </c>
      <c r="G64" t="s">
        <v>431</v>
      </c>
    </row>
    <row r="65" spans="3:7" x14ac:dyDescent="0.3">
      <c r="C65" t="s">
        <v>162</v>
      </c>
      <c r="E65" t="s">
        <v>352</v>
      </c>
      <c r="G65" t="s">
        <v>432</v>
      </c>
    </row>
    <row r="66" spans="3:7" x14ac:dyDescent="0.3">
      <c r="C66" t="s">
        <v>163</v>
      </c>
      <c r="E66" t="s">
        <v>353</v>
      </c>
      <c r="G66" t="s">
        <v>433</v>
      </c>
    </row>
    <row r="67" spans="3:7" x14ac:dyDescent="0.3">
      <c r="C67" t="s">
        <v>164</v>
      </c>
      <c r="E67" t="s">
        <v>354</v>
      </c>
      <c r="G67" t="s">
        <v>434</v>
      </c>
    </row>
    <row r="68" spans="3:7" x14ac:dyDescent="0.3">
      <c r="C68" t="s">
        <v>165</v>
      </c>
      <c r="E68" t="s">
        <v>355</v>
      </c>
      <c r="G68" t="s">
        <v>435</v>
      </c>
    </row>
    <row r="69" spans="3:7" x14ac:dyDescent="0.3">
      <c r="C69" t="s">
        <v>166</v>
      </c>
      <c r="E69" t="s">
        <v>356</v>
      </c>
      <c r="G69" t="s">
        <v>436</v>
      </c>
    </row>
    <row r="70" spans="3:7" x14ac:dyDescent="0.3">
      <c r="C70" t="s">
        <v>167</v>
      </c>
      <c r="E70" t="s">
        <v>357</v>
      </c>
      <c r="G70" t="s">
        <v>437</v>
      </c>
    </row>
    <row r="71" spans="3:7" x14ac:dyDescent="0.3">
      <c r="C71" t="s">
        <v>168</v>
      </c>
      <c r="E71" t="s">
        <v>358</v>
      </c>
      <c r="G71" t="s">
        <v>438</v>
      </c>
    </row>
    <row r="72" spans="3:7" x14ac:dyDescent="0.3">
      <c r="C72" t="s">
        <v>169</v>
      </c>
      <c r="E72" t="s">
        <v>647</v>
      </c>
      <c r="G72" t="s">
        <v>439</v>
      </c>
    </row>
    <row r="73" spans="3:7" x14ac:dyDescent="0.3">
      <c r="C73" t="s">
        <v>170</v>
      </c>
      <c r="E73" t="s">
        <v>360</v>
      </c>
      <c r="G73" t="s">
        <v>440</v>
      </c>
    </row>
    <row r="74" spans="3:7" x14ac:dyDescent="0.3">
      <c r="C74" t="s">
        <v>172</v>
      </c>
      <c r="E74" t="s">
        <v>361</v>
      </c>
      <c r="G74" t="s">
        <v>441</v>
      </c>
    </row>
    <row r="75" spans="3:7" x14ac:dyDescent="0.3">
      <c r="C75" t="s">
        <v>171</v>
      </c>
      <c r="E75" t="s">
        <v>362</v>
      </c>
      <c r="G75" t="s">
        <v>442</v>
      </c>
    </row>
    <row r="76" spans="3:7" x14ac:dyDescent="0.3">
      <c r="C76" t="s">
        <v>173</v>
      </c>
      <c r="E76" t="s">
        <v>363</v>
      </c>
      <c r="G76" t="s">
        <v>443</v>
      </c>
    </row>
    <row r="77" spans="3:7" x14ac:dyDescent="0.3">
      <c r="C77" t="s">
        <v>174</v>
      </c>
      <c r="E77" t="s">
        <v>364</v>
      </c>
      <c r="G77" t="s">
        <v>444</v>
      </c>
    </row>
    <row r="78" spans="3:7" x14ac:dyDescent="0.3">
      <c r="C78" t="s">
        <v>175</v>
      </c>
      <c r="E78" t="s">
        <v>365</v>
      </c>
      <c r="G78" t="s">
        <v>445</v>
      </c>
    </row>
    <row r="79" spans="3:7" x14ac:dyDescent="0.3">
      <c r="C79" t="s">
        <v>176</v>
      </c>
      <c r="E79" t="s">
        <v>366</v>
      </c>
      <c r="G79" t="s">
        <v>446</v>
      </c>
    </row>
    <row r="80" spans="3:7" x14ac:dyDescent="0.3">
      <c r="C80" t="s">
        <v>177</v>
      </c>
      <c r="E80" t="s">
        <v>367</v>
      </c>
      <c r="G80" t="s">
        <v>447</v>
      </c>
    </row>
    <row r="81" spans="3:7" x14ac:dyDescent="0.3">
      <c r="C81" t="s">
        <v>178</v>
      </c>
      <c r="E81" t="s">
        <v>368</v>
      </c>
      <c r="G81" t="s">
        <v>448</v>
      </c>
    </row>
    <row r="82" spans="3:7" x14ac:dyDescent="0.3">
      <c r="C82" t="s">
        <v>179</v>
      </c>
      <c r="G82" t="s">
        <v>449</v>
      </c>
    </row>
    <row r="83" spans="3:7" x14ac:dyDescent="0.3">
      <c r="C83" t="s">
        <v>180</v>
      </c>
      <c r="G83" t="s">
        <v>450</v>
      </c>
    </row>
    <row r="84" spans="3:7" x14ac:dyDescent="0.3">
      <c r="C84" t="s">
        <v>181</v>
      </c>
      <c r="G84" t="s">
        <v>648</v>
      </c>
    </row>
    <row r="85" spans="3:7" x14ac:dyDescent="0.3">
      <c r="C85" t="s">
        <v>182</v>
      </c>
      <c r="G85" t="s">
        <v>649</v>
      </c>
    </row>
    <row r="86" spans="3:7" x14ac:dyDescent="0.3">
      <c r="C86" t="s">
        <v>183</v>
      </c>
      <c r="G86" t="s">
        <v>451</v>
      </c>
    </row>
    <row r="87" spans="3:7" x14ac:dyDescent="0.3">
      <c r="C87" t="s">
        <v>184</v>
      </c>
      <c r="G87" t="s">
        <v>452</v>
      </c>
    </row>
    <row r="88" spans="3:7" x14ac:dyDescent="0.3">
      <c r="C88" t="s">
        <v>185</v>
      </c>
      <c r="G88" t="s">
        <v>453</v>
      </c>
    </row>
    <row r="89" spans="3:7" x14ac:dyDescent="0.3">
      <c r="C89" t="s">
        <v>186</v>
      </c>
      <c r="G89" t="s">
        <v>454</v>
      </c>
    </row>
    <row r="90" spans="3:7" x14ac:dyDescent="0.3">
      <c r="C90" t="s">
        <v>187</v>
      </c>
      <c r="G90" t="s">
        <v>455</v>
      </c>
    </row>
    <row r="91" spans="3:7" x14ac:dyDescent="0.3">
      <c r="C91" t="s">
        <v>188</v>
      </c>
      <c r="G91" t="s">
        <v>456</v>
      </c>
    </row>
    <row r="92" spans="3:7" x14ac:dyDescent="0.3">
      <c r="C92" t="s">
        <v>189</v>
      </c>
      <c r="G92" t="s">
        <v>457</v>
      </c>
    </row>
    <row r="93" spans="3:7" x14ac:dyDescent="0.3">
      <c r="C93" t="s">
        <v>190</v>
      </c>
      <c r="G93" t="s">
        <v>458</v>
      </c>
    </row>
    <row r="94" spans="3:7" x14ac:dyDescent="0.3">
      <c r="C94" t="s">
        <v>191</v>
      </c>
      <c r="G94" t="s">
        <v>459</v>
      </c>
    </row>
    <row r="95" spans="3:7" x14ac:dyDescent="0.3">
      <c r="C95" t="s">
        <v>192</v>
      </c>
      <c r="G95" t="s">
        <v>460</v>
      </c>
    </row>
    <row r="96" spans="3:7" x14ac:dyDescent="0.3">
      <c r="C96" t="s">
        <v>193</v>
      </c>
      <c r="G96" t="s">
        <v>461</v>
      </c>
    </row>
    <row r="97" spans="3:7" x14ac:dyDescent="0.3">
      <c r="C97" t="s">
        <v>194</v>
      </c>
      <c r="G97" t="s">
        <v>462</v>
      </c>
    </row>
    <row r="98" spans="3:7" x14ac:dyDescent="0.3">
      <c r="C98" t="s">
        <v>195</v>
      </c>
      <c r="G98" t="s">
        <v>463</v>
      </c>
    </row>
    <row r="99" spans="3:7" x14ac:dyDescent="0.3">
      <c r="C99" t="s">
        <v>196</v>
      </c>
      <c r="G99" t="s">
        <v>464</v>
      </c>
    </row>
    <row r="100" spans="3:7" x14ac:dyDescent="0.3">
      <c r="C100" t="s">
        <v>197</v>
      </c>
      <c r="G100" t="s">
        <v>465</v>
      </c>
    </row>
    <row r="101" spans="3:7" x14ac:dyDescent="0.3">
      <c r="C101" t="s">
        <v>198</v>
      </c>
      <c r="G101" t="s">
        <v>466</v>
      </c>
    </row>
    <row r="102" spans="3:7" x14ac:dyDescent="0.3">
      <c r="C102" t="s">
        <v>199</v>
      </c>
      <c r="G102" t="s">
        <v>467</v>
      </c>
    </row>
    <row r="103" spans="3:7" x14ac:dyDescent="0.3">
      <c r="C103" t="s">
        <v>200</v>
      </c>
      <c r="G103" t="s">
        <v>468</v>
      </c>
    </row>
    <row r="104" spans="3:7" x14ac:dyDescent="0.3">
      <c r="C104" t="s">
        <v>201</v>
      </c>
      <c r="G104" t="s">
        <v>469</v>
      </c>
    </row>
    <row r="105" spans="3:7" x14ac:dyDescent="0.3">
      <c r="C105" t="s">
        <v>202</v>
      </c>
      <c r="G105" t="s">
        <v>470</v>
      </c>
    </row>
    <row r="106" spans="3:7" x14ac:dyDescent="0.3">
      <c r="C106" t="s">
        <v>203</v>
      </c>
      <c r="G106" t="s">
        <v>471</v>
      </c>
    </row>
    <row r="107" spans="3:7" x14ac:dyDescent="0.3">
      <c r="C107" t="s">
        <v>204</v>
      </c>
      <c r="G107" t="s">
        <v>472</v>
      </c>
    </row>
    <row r="108" spans="3:7" x14ac:dyDescent="0.3">
      <c r="C108" t="s">
        <v>205</v>
      </c>
      <c r="G108" t="s">
        <v>473</v>
      </c>
    </row>
    <row r="109" spans="3:7" x14ac:dyDescent="0.3">
      <c r="C109" t="s">
        <v>206</v>
      </c>
      <c r="G109" t="s">
        <v>474</v>
      </c>
    </row>
    <row r="110" spans="3:7" x14ac:dyDescent="0.3">
      <c r="C110" t="s">
        <v>207</v>
      </c>
      <c r="G110" t="s">
        <v>475</v>
      </c>
    </row>
    <row r="111" spans="3:7" x14ac:dyDescent="0.3">
      <c r="C111" t="s">
        <v>208</v>
      </c>
      <c r="G111" t="s">
        <v>476</v>
      </c>
    </row>
    <row r="112" spans="3:7" x14ac:dyDescent="0.3">
      <c r="C112" t="s">
        <v>209</v>
      </c>
      <c r="G112" t="s">
        <v>477</v>
      </c>
    </row>
    <row r="113" spans="3:7" x14ac:dyDescent="0.3">
      <c r="C113" t="s">
        <v>210</v>
      </c>
      <c r="G113" t="s">
        <v>478</v>
      </c>
    </row>
    <row r="114" spans="3:7" x14ac:dyDescent="0.3">
      <c r="C114" t="s">
        <v>211</v>
      </c>
      <c r="G114" t="s">
        <v>479</v>
      </c>
    </row>
    <row r="115" spans="3:7" x14ac:dyDescent="0.3">
      <c r="C115" t="s">
        <v>212</v>
      </c>
      <c r="G115" t="s">
        <v>480</v>
      </c>
    </row>
    <row r="116" spans="3:7" x14ac:dyDescent="0.3">
      <c r="C116" t="s">
        <v>213</v>
      </c>
      <c r="G116" t="s">
        <v>481</v>
      </c>
    </row>
    <row r="117" spans="3:7" x14ac:dyDescent="0.3">
      <c r="C117" t="s">
        <v>214</v>
      </c>
      <c r="G117" t="s">
        <v>482</v>
      </c>
    </row>
    <row r="118" spans="3:7" x14ac:dyDescent="0.3">
      <c r="C118" t="s">
        <v>215</v>
      </c>
      <c r="G118" t="s">
        <v>483</v>
      </c>
    </row>
    <row r="119" spans="3:7" x14ac:dyDescent="0.3">
      <c r="C119" t="s">
        <v>216</v>
      </c>
      <c r="G119" t="s">
        <v>484</v>
      </c>
    </row>
    <row r="120" spans="3:7" x14ac:dyDescent="0.3">
      <c r="C120" t="s">
        <v>217</v>
      </c>
      <c r="G120" t="s">
        <v>485</v>
      </c>
    </row>
    <row r="121" spans="3:7" x14ac:dyDescent="0.3">
      <c r="C121" t="s">
        <v>218</v>
      </c>
      <c r="G121" t="s">
        <v>486</v>
      </c>
    </row>
    <row r="122" spans="3:7" x14ac:dyDescent="0.3">
      <c r="C122" t="s">
        <v>219</v>
      </c>
      <c r="G122" t="s">
        <v>487</v>
      </c>
    </row>
    <row r="123" spans="3:7" x14ac:dyDescent="0.3">
      <c r="C123" t="s">
        <v>220</v>
      </c>
      <c r="G123" t="s">
        <v>488</v>
      </c>
    </row>
    <row r="124" spans="3:7" x14ac:dyDescent="0.3">
      <c r="C124" t="s">
        <v>221</v>
      </c>
      <c r="G124" t="s">
        <v>489</v>
      </c>
    </row>
    <row r="125" spans="3:7" x14ac:dyDescent="0.3">
      <c r="C125" t="s">
        <v>222</v>
      </c>
      <c r="G125" t="s">
        <v>490</v>
      </c>
    </row>
    <row r="126" spans="3:7" x14ac:dyDescent="0.3">
      <c r="C126" t="s">
        <v>223</v>
      </c>
      <c r="G126" t="s">
        <v>491</v>
      </c>
    </row>
    <row r="127" spans="3:7" x14ac:dyDescent="0.3">
      <c r="C127" t="s">
        <v>224</v>
      </c>
      <c r="G127" t="s">
        <v>492</v>
      </c>
    </row>
    <row r="128" spans="3:7" x14ac:dyDescent="0.3">
      <c r="C128" t="s">
        <v>225</v>
      </c>
      <c r="G128" t="s">
        <v>493</v>
      </c>
    </row>
    <row r="129" spans="3:7" x14ac:dyDescent="0.3">
      <c r="C129" t="s">
        <v>226</v>
      </c>
      <c r="G129" t="s">
        <v>494</v>
      </c>
    </row>
    <row r="130" spans="3:7" x14ac:dyDescent="0.3">
      <c r="C130" t="s">
        <v>227</v>
      </c>
      <c r="G130" t="s">
        <v>495</v>
      </c>
    </row>
    <row r="131" spans="3:7" x14ac:dyDescent="0.3">
      <c r="C131" t="s">
        <v>228</v>
      </c>
      <c r="G131" t="s">
        <v>496</v>
      </c>
    </row>
    <row r="132" spans="3:7" x14ac:dyDescent="0.3">
      <c r="C132" t="s">
        <v>229</v>
      </c>
      <c r="G132" t="s">
        <v>497</v>
      </c>
    </row>
    <row r="133" spans="3:7" x14ac:dyDescent="0.3">
      <c r="C133" t="s">
        <v>230</v>
      </c>
      <c r="G133" t="s">
        <v>498</v>
      </c>
    </row>
    <row r="134" spans="3:7" x14ac:dyDescent="0.3">
      <c r="C134" t="s">
        <v>231</v>
      </c>
      <c r="G134" t="s">
        <v>499</v>
      </c>
    </row>
    <row r="135" spans="3:7" x14ac:dyDescent="0.3">
      <c r="C135" t="s">
        <v>232</v>
      </c>
      <c r="G135" t="s">
        <v>500</v>
      </c>
    </row>
    <row r="136" spans="3:7" x14ac:dyDescent="0.3">
      <c r="C136" t="s">
        <v>233</v>
      </c>
      <c r="G136" t="s">
        <v>501</v>
      </c>
    </row>
    <row r="137" spans="3:7" x14ac:dyDescent="0.3">
      <c r="C137" t="s">
        <v>234</v>
      </c>
      <c r="G137" t="s">
        <v>502</v>
      </c>
    </row>
    <row r="138" spans="3:7" x14ac:dyDescent="0.3">
      <c r="C138" t="s">
        <v>235</v>
      </c>
      <c r="G138" t="s">
        <v>503</v>
      </c>
    </row>
    <row r="139" spans="3:7" x14ac:dyDescent="0.3">
      <c r="C139" t="s">
        <v>236</v>
      </c>
      <c r="G139" t="s">
        <v>504</v>
      </c>
    </row>
    <row r="140" spans="3:7" x14ac:dyDescent="0.3">
      <c r="C140" t="s">
        <v>237</v>
      </c>
      <c r="G140" t="s">
        <v>505</v>
      </c>
    </row>
    <row r="141" spans="3:7" x14ac:dyDescent="0.3">
      <c r="C141" t="s">
        <v>238</v>
      </c>
      <c r="G141" t="s">
        <v>506</v>
      </c>
    </row>
    <row r="142" spans="3:7" x14ac:dyDescent="0.3">
      <c r="C142" t="s">
        <v>239</v>
      </c>
      <c r="G142" t="s">
        <v>507</v>
      </c>
    </row>
    <row r="143" spans="3:7" x14ac:dyDescent="0.3">
      <c r="C143" t="s">
        <v>240</v>
      </c>
      <c r="G143" t="s">
        <v>508</v>
      </c>
    </row>
    <row r="144" spans="3:7" x14ac:dyDescent="0.3">
      <c r="C144" t="s">
        <v>241</v>
      </c>
      <c r="G144" t="s">
        <v>509</v>
      </c>
    </row>
    <row r="145" spans="3:7" x14ac:dyDescent="0.3">
      <c r="C145" t="s">
        <v>242</v>
      </c>
      <c r="G145" t="s">
        <v>510</v>
      </c>
    </row>
    <row r="146" spans="3:7" x14ac:dyDescent="0.3">
      <c r="C146" t="s">
        <v>243</v>
      </c>
      <c r="G146" t="s">
        <v>511</v>
      </c>
    </row>
    <row r="147" spans="3:7" x14ac:dyDescent="0.3">
      <c r="C147" t="s">
        <v>244</v>
      </c>
      <c r="G147" t="s">
        <v>512</v>
      </c>
    </row>
    <row r="148" spans="3:7" x14ac:dyDescent="0.3">
      <c r="C148" t="s">
        <v>245</v>
      </c>
      <c r="G148" t="s">
        <v>513</v>
      </c>
    </row>
    <row r="149" spans="3:7" x14ac:dyDescent="0.3">
      <c r="C149" t="s">
        <v>246</v>
      </c>
      <c r="G149" t="s">
        <v>514</v>
      </c>
    </row>
    <row r="150" spans="3:7" x14ac:dyDescent="0.3">
      <c r="C150" t="s">
        <v>247</v>
      </c>
      <c r="G150" t="s">
        <v>515</v>
      </c>
    </row>
    <row r="151" spans="3:7" x14ac:dyDescent="0.3">
      <c r="C151" t="s">
        <v>248</v>
      </c>
      <c r="G151" t="s">
        <v>516</v>
      </c>
    </row>
    <row r="152" spans="3:7" x14ac:dyDescent="0.3">
      <c r="C152" t="s">
        <v>249</v>
      </c>
      <c r="G152" t="s">
        <v>517</v>
      </c>
    </row>
    <row r="153" spans="3:7" x14ac:dyDescent="0.3">
      <c r="C153" t="s">
        <v>250</v>
      </c>
      <c r="G153" t="s">
        <v>518</v>
      </c>
    </row>
    <row r="154" spans="3:7" x14ac:dyDescent="0.3">
      <c r="C154" t="s">
        <v>251</v>
      </c>
      <c r="G154" t="s">
        <v>519</v>
      </c>
    </row>
    <row r="155" spans="3:7" x14ac:dyDescent="0.3">
      <c r="C155" t="s">
        <v>252</v>
      </c>
      <c r="G155" t="s">
        <v>520</v>
      </c>
    </row>
    <row r="156" spans="3:7" x14ac:dyDescent="0.3">
      <c r="C156" t="s">
        <v>253</v>
      </c>
      <c r="G156" t="s">
        <v>521</v>
      </c>
    </row>
    <row r="157" spans="3:7" x14ac:dyDescent="0.3">
      <c r="C157" t="s">
        <v>254</v>
      </c>
      <c r="G157" t="s">
        <v>522</v>
      </c>
    </row>
    <row r="158" spans="3:7" x14ac:dyDescent="0.3">
      <c r="C158" t="s">
        <v>255</v>
      </c>
      <c r="G158" t="s">
        <v>523</v>
      </c>
    </row>
    <row r="159" spans="3:7" x14ac:dyDescent="0.3">
      <c r="C159" t="s">
        <v>256</v>
      </c>
      <c r="G159" t="s">
        <v>524</v>
      </c>
    </row>
    <row r="160" spans="3:7" x14ac:dyDescent="0.3">
      <c r="C160" t="s">
        <v>257</v>
      </c>
      <c r="G160" t="s">
        <v>650</v>
      </c>
    </row>
    <row r="161" spans="3:7" x14ac:dyDescent="0.3">
      <c r="C161" t="s">
        <v>258</v>
      </c>
      <c r="G161" t="s">
        <v>526</v>
      </c>
    </row>
    <row r="162" spans="3:7" x14ac:dyDescent="0.3">
      <c r="C162" t="s">
        <v>259</v>
      </c>
      <c r="G162" t="s">
        <v>529</v>
      </c>
    </row>
    <row r="163" spans="3:7" x14ac:dyDescent="0.3">
      <c r="C163" t="s">
        <v>260</v>
      </c>
      <c r="G163" t="s">
        <v>530</v>
      </c>
    </row>
    <row r="164" spans="3:7" x14ac:dyDescent="0.3">
      <c r="C164" t="s">
        <v>261</v>
      </c>
      <c r="G164" t="s">
        <v>531</v>
      </c>
    </row>
    <row r="165" spans="3:7" x14ac:dyDescent="0.3">
      <c r="C165" t="s">
        <v>262</v>
      </c>
      <c r="G165" t="s">
        <v>532</v>
      </c>
    </row>
    <row r="166" spans="3:7" x14ac:dyDescent="0.3">
      <c r="C166" t="s">
        <v>263</v>
      </c>
      <c r="G166" t="s">
        <v>533</v>
      </c>
    </row>
    <row r="167" spans="3:7" x14ac:dyDescent="0.3">
      <c r="C167" t="s">
        <v>264</v>
      </c>
      <c r="G167" t="s">
        <v>534</v>
      </c>
    </row>
    <row r="168" spans="3:7" x14ac:dyDescent="0.3">
      <c r="C168" t="s">
        <v>265</v>
      </c>
      <c r="G168" t="s">
        <v>535</v>
      </c>
    </row>
    <row r="169" spans="3:7" x14ac:dyDescent="0.3">
      <c r="C169" t="s">
        <v>266</v>
      </c>
      <c r="G169" t="s">
        <v>536</v>
      </c>
    </row>
    <row r="170" spans="3:7" x14ac:dyDescent="0.3">
      <c r="C170" t="s">
        <v>267</v>
      </c>
      <c r="G170" t="s">
        <v>537</v>
      </c>
    </row>
    <row r="171" spans="3:7" x14ac:dyDescent="0.3">
      <c r="C171" t="s">
        <v>268</v>
      </c>
      <c r="G171" t="s">
        <v>538</v>
      </c>
    </row>
    <row r="172" spans="3:7" x14ac:dyDescent="0.3">
      <c r="C172" t="s">
        <v>269</v>
      </c>
      <c r="G172" t="s">
        <v>539</v>
      </c>
    </row>
    <row r="173" spans="3:7" x14ac:dyDescent="0.3">
      <c r="C173" t="s">
        <v>270</v>
      </c>
      <c r="G173" t="s">
        <v>540</v>
      </c>
    </row>
    <row r="174" spans="3:7" x14ac:dyDescent="0.3">
      <c r="C174" t="s">
        <v>271</v>
      </c>
      <c r="G174" t="s">
        <v>541</v>
      </c>
    </row>
    <row r="175" spans="3:7" x14ac:dyDescent="0.3">
      <c r="C175" t="s">
        <v>272</v>
      </c>
      <c r="G175" t="s">
        <v>542</v>
      </c>
    </row>
    <row r="176" spans="3:7" x14ac:dyDescent="0.3">
      <c r="C176" t="s">
        <v>273</v>
      </c>
      <c r="G176" t="s">
        <v>543</v>
      </c>
    </row>
    <row r="177" spans="3:7" x14ac:dyDescent="0.3">
      <c r="C177" t="s">
        <v>274</v>
      </c>
      <c r="G177" t="s">
        <v>544</v>
      </c>
    </row>
    <row r="178" spans="3:7" x14ac:dyDescent="0.3">
      <c r="C178" t="s">
        <v>275</v>
      </c>
      <c r="G178" t="s">
        <v>545</v>
      </c>
    </row>
    <row r="179" spans="3:7" x14ac:dyDescent="0.3">
      <c r="C179" t="s">
        <v>276</v>
      </c>
      <c r="G179" t="s">
        <v>546</v>
      </c>
    </row>
    <row r="180" spans="3:7" x14ac:dyDescent="0.3">
      <c r="C180" t="s">
        <v>277</v>
      </c>
      <c r="G180" t="s">
        <v>547</v>
      </c>
    </row>
    <row r="181" spans="3:7" x14ac:dyDescent="0.3">
      <c r="C181" t="s">
        <v>278</v>
      </c>
      <c r="G181" t="s">
        <v>548</v>
      </c>
    </row>
    <row r="182" spans="3:7" x14ac:dyDescent="0.3">
      <c r="C182" t="s">
        <v>279</v>
      </c>
      <c r="G182" t="s">
        <v>549</v>
      </c>
    </row>
    <row r="183" spans="3:7" x14ac:dyDescent="0.3">
      <c r="C183" t="s">
        <v>280</v>
      </c>
      <c r="G183" t="s">
        <v>550</v>
      </c>
    </row>
    <row r="184" spans="3:7" x14ac:dyDescent="0.3">
      <c r="C184" t="s">
        <v>281</v>
      </c>
      <c r="G184" t="s">
        <v>551</v>
      </c>
    </row>
    <row r="185" spans="3:7" x14ac:dyDescent="0.3">
      <c r="C185" t="s">
        <v>282</v>
      </c>
      <c r="G185" t="s">
        <v>552</v>
      </c>
    </row>
    <row r="186" spans="3:7" x14ac:dyDescent="0.3">
      <c r="C186" t="s">
        <v>283</v>
      </c>
      <c r="G186" t="s">
        <v>553</v>
      </c>
    </row>
    <row r="187" spans="3:7" x14ac:dyDescent="0.3">
      <c r="C187" t="s">
        <v>284</v>
      </c>
      <c r="G187" t="s">
        <v>554</v>
      </c>
    </row>
    <row r="188" spans="3:7" x14ac:dyDescent="0.3">
      <c r="C188" t="s">
        <v>285</v>
      </c>
      <c r="G188" t="s">
        <v>555</v>
      </c>
    </row>
    <row r="189" spans="3:7" x14ac:dyDescent="0.3">
      <c r="C189" t="s">
        <v>286</v>
      </c>
      <c r="G189" t="s">
        <v>556</v>
      </c>
    </row>
    <row r="190" spans="3:7" x14ac:dyDescent="0.3">
      <c r="C190" t="s">
        <v>287</v>
      </c>
      <c r="G190" t="s">
        <v>557</v>
      </c>
    </row>
    <row r="191" spans="3:7" x14ac:dyDescent="0.3">
      <c r="C191" t="s">
        <v>288</v>
      </c>
      <c r="G191" t="s">
        <v>558</v>
      </c>
    </row>
    <row r="192" spans="3:7" x14ac:dyDescent="0.3">
      <c r="C192" t="s">
        <v>651</v>
      </c>
      <c r="G192" t="s">
        <v>559</v>
      </c>
    </row>
    <row r="193" spans="7:7" x14ac:dyDescent="0.3">
      <c r="G193" t="s">
        <v>560</v>
      </c>
    </row>
    <row r="194" spans="7:7" x14ac:dyDescent="0.3">
      <c r="G194" t="s">
        <v>561</v>
      </c>
    </row>
    <row r="195" spans="7:7" x14ac:dyDescent="0.3">
      <c r="G195" t="s">
        <v>562</v>
      </c>
    </row>
    <row r="196" spans="7:7" x14ac:dyDescent="0.3">
      <c r="G196" t="s">
        <v>563</v>
      </c>
    </row>
    <row r="197" spans="7:7" x14ac:dyDescent="0.3">
      <c r="G197" t="s">
        <v>564</v>
      </c>
    </row>
    <row r="198" spans="7:7" x14ac:dyDescent="0.3">
      <c r="G198" t="s">
        <v>565</v>
      </c>
    </row>
    <row r="199" spans="7:7" x14ac:dyDescent="0.3">
      <c r="G199" t="s">
        <v>566</v>
      </c>
    </row>
    <row r="200" spans="7:7" x14ac:dyDescent="0.3">
      <c r="G200" t="s">
        <v>567</v>
      </c>
    </row>
    <row r="201" spans="7:7" x14ac:dyDescent="0.3">
      <c r="G201" t="s">
        <v>568</v>
      </c>
    </row>
    <row r="202" spans="7:7" x14ac:dyDescent="0.3">
      <c r="G202" t="s">
        <v>569</v>
      </c>
    </row>
    <row r="203" spans="7:7" x14ac:dyDescent="0.3">
      <c r="G203" t="s">
        <v>570</v>
      </c>
    </row>
    <row r="204" spans="7:7" x14ac:dyDescent="0.3">
      <c r="G204" t="s">
        <v>571</v>
      </c>
    </row>
    <row r="205" spans="7:7" x14ac:dyDescent="0.3">
      <c r="G205" t="s">
        <v>572</v>
      </c>
    </row>
    <row r="206" spans="7:7" x14ac:dyDescent="0.3">
      <c r="G206" t="s">
        <v>573</v>
      </c>
    </row>
    <row r="207" spans="7:7" x14ac:dyDescent="0.3">
      <c r="G207" t="s">
        <v>574</v>
      </c>
    </row>
    <row r="208" spans="7:7" x14ac:dyDescent="0.3">
      <c r="G208" t="s">
        <v>575</v>
      </c>
    </row>
    <row r="209" spans="7:7" x14ac:dyDescent="0.3">
      <c r="G209" t="s">
        <v>576</v>
      </c>
    </row>
    <row r="210" spans="7:7" x14ac:dyDescent="0.3">
      <c r="G210" t="s">
        <v>577</v>
      </c>
    </row>
    <row r="211" spans="7:7" x14ac:dyDescent="0.3">
      <c r="G211" t="s">
        <v>578</v>
      </c>
    </row>
    <row r="212" spans="7:7" x14ac:dyDescent="0.3">
      <c r="G212" t="s">
        <v>579</v>
      </c>
    </row>
    <row r="213" spans="7:7" x14ac:dyDescent="0.3">
      <c r="G213" t="s">
        <v>580</v>
      </c>
    </row>
    <row r="214" spans="7:7" x14ac:dyDescent="0.3">
      <c r="G214" t="s">
        <v>581</v>
      </c>
    </row>
    <row r="215" spans="7:7" x14ac:dyDescent="0.3">
      <c r="G215" t="s">
        <v>582</v>
      </c>
    </row>
    <row r="216" spans="7:7" x14ac:dyDescent="0.3">
      <c r="G216" t="s">
        <v>583</v>
      </c>
    </row>
    <row r="217" spans="7:7" x14ac:dyDescent="0.3">
      <c r="G217" t="s">
        <v>584</v>
      </c>
    </row>
    <row r="218" spans="7:7" x14ac:dyDescent="0.3">
      <c r="G218" t="s">
        <v>585</v>
      </c>
    </row>
    <row r="219" spans="7:7" x14ac:dyDescent="0.3">
      <c r="G219" t="s">
        <v>586</v>
      </c>
    </row>
    <row r="220" spans="7:7" x14ac:dyDescent="0.3">
      <c r="G220" t="s">
        <v>587</v>
      </c>
    </row>
    <row r="221" spans="7:7" x14ac:dyDescent="0.3">
      <c r="G221" t="s">
        <v>588</v>
      </c>
    </row>
    <row r="222" spans="7:7" x14ac:dyDescent="0.3">
      <c r="G222" t="s">
        <v>589</v>
      </c>
    </row>
    <row r="223" spans="7:7" x14ac:dyDescent="0.3">
      <c r="G223" t="s">
        <v>590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F8F944D944640AB1A95E105CC8590" ma:contentTypeVersion="4" ma:contentTypeDescription="Create a new document." ma:contentTypeScope="" ma:versionID="2f5a3a7665e5d1f6c6570e7e1706c491">
  <xsd:schema xmlns:xsd="http://www.w3.org/2001/XMLSchema" xmlns:xs="http://www.w3.org/2001/XMLSchema" xmlns:p="http://schemas.microsoft.com/office/2006/metadata/properties" xmlns:ns2="8ce15492-24f5-4308-ae07-8c571171066a" targetNamespace="http://schemas.microsoft.com/office/2006/metadata/properties" ma:root="true" ma:fieldsID="ae6e4102a2f59c378ce11ec0e64af256" ns2:_="">
    <xsd:import namespace="8ce15492-24f5-4308-ae07-8c57117106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15492-24f5-4308-ae07-8c5711710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B20FD-71EB-4348-87B6-D9512205E4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DC383A0-B665-4919-A5AE-497FD268E7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A398E3-2D4C-4811-9660-DDEAE8E4A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15492-24f5-4308-ae07-8c5711710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DB94C87-E707-4D46-8B82-275648E1C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Application Number</vt:lpstr>
      <vt:lpstr>PCC Application</vt:lpstr>
      <vt:lpstr>Consented and Commenced</vt:lpstr>
      <vt:lpstr>Combined Practices</vt:lpstr>
      <vt:lpstr>Variables</vt:lpstr>
      <vt:lpstr>GP Data</vt:lpstr>
      <vt:lpstr>GPList</vt:lpstr>
      <vt:lpstr>Cornwall</vt:lpstr>
      <vt:lpstr>Devon</vt:lpstr>
      <vt:lpstr>HIOW</vt:lpstr>
      <vt:lpstr>'Application Number'!Print_Area</vt:lpstr>
      <vt:lpstr>Somerset</vt:lpstr>
    </vt:vector>
  </TitlesOfParts>
  <Manager/>
  <Company>SDHIS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Malcolm Dicken</dc:creator>
  <cp:keywords/>
  <dc:description/>
  <cp:lastModifiedBy>DINEEN, Amy (NHS SOUTH, CENTRAL AND WEST COMMISSIONING</cp:lastModifiedBy>
  <cp:revision/>
  <dcterms:created xsi:type="dcterms:W3CDTF">2020-02-11T14:51:00Z</dcterms:created>
  <dcterms:modified xsi:type="dcterms:W3CDTF">2025-04-29T09:21:39Z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0x010100617F8F944D944640AB1A95E105CC8590</vt:lpwstr>
  </property>
</Properties>
</file>